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C740"/>
  <workbookPr/>
  <bookViews>
    <workbookView xWindow="480" yWindow="60" windowWidth="18195" windowHeight="12270" activeTab="0"/>
  </bookViews>
  <sheets>
    <sheet name="私のCO2削減結果" sheetId="1" r:id="rId1"/>
    <sheet name="私の実践記録" sheetId="2" r:id="rId2"/>
    <sheet name="クルマ計算シート" sheetId="3" r:id="rId3"/>
    <sheet name="CO2削減原単位" sheetId="4" r:id="rId4"/>
  </sheets>
  <definedNames>
    <definedName name="_xlnm.Print_Titles" localSheetId="3">'CO2削減原単位'!$1:$2</definedName>
  </definedNames>
  <calcPr fullCalcOnLoad="1"/>
</workbook>
</file>

<file path=xl/sharedStrings.xml><?xml version="1.0" encoding="utf-8"?>
<sst xmlns="http://schemas.openxmlformats.org/spreadsheetml/2006/main" count="288" uniqueCount="220">
  <si>
    <t>実践項目</t>
  </si>
  <si>
    <t>徒歩（イ）</t>
  </si>
  <si>
    <t>自転車（ウ）</t>
  </si>
  <si>
    <t>電車（エ）</t>
  </si>
  <si>
    <t>NOx排出量</t>
  </si>
  <si>
    <t>②徒歩</t>
  </si>
  <si>
    <t>③自転車</t>
  </si>
  <si>
    <t>④電車</t>
  </si>
  <si>
    <t>⑦合計</t>
  </si>
  <si>
    <t>CO2排出量</t>
  </si>
  <si>
    <t>CO2削減量
⑦－①</t>
  </si>
  <si>
    <t>NOx削減量
⑦－①</t>
  </si>
  <si>
    <t>今までクルマを使っていた時間
（ア）</t>
  </si>
  <si>
    <t>バス（オ）</t>
  </si>
  <si>
    <t>クルマ（カ）</t>
  </si>
  <si>
    <t>①クルマ</t>
  </si>
  <si>
    <t>⑤バス</t>
  </si>
  <si>
    <t>⑥クルマ</t>
  </si>
  <si>
    <t>（ア）×0.094</t>
  </si>
  <si>
    <t>（イ）×0</t>
  </si>
  <si>
    <t>（ウ）×0</t>
  </si>
  <si>
    <t>（エ）×0.025</t>
  </si>
  <si>
    <t>（オ）×0.039</t>
  </si>
  <si>
    <t>（カ）×0.094</t>
  </si>
  <si>
    <t>（ア）×0.108</t>
  </si>
  <si>
    <t>（エ）×0</t>
  </si>
  <si>
    <t>（オ）×0.045</t>
  </si>
  <si>
    <t>（カ）×0.108</t>
  </si>
  <si>
    <t>（④＋⑤＋⑥）</t>
  </si>
  <si>
    <t>（⑤＋⑥）</t>
  </si>
  <si>
    <t>変更した交通手段のCO2排出量</t>
  </si>
  <si>
    <t>変更した交通手段のNOx排出量</t>
  </si>
  <si>
    <t>CO2の削減【私の実践記録】</t>
  </si>
  <si>
    <t>出席番号：</t>
  </si>
  <si>
    <t>氏名：</t>
  </si>
  <si>
    <t>実践項目</t>
  </si>
  <si>
    <t>　　月　　日</t>
  </si>
  <si>
    <t>１週間</t>
  </si>
  <si>
    <t>　　　　曜日</t>
  </si>
  <si>
    <t>合計</t>
  </si>
  <si>
    <t>合計（ア）</t>
  </si>
  <si>
    <t>CO2
原単位
（イ）</t>
  </si>
  <si>
    <t>CO2削減量
（ア×イ）</t>
  </si>
  <si>
    <t>　　ラジカセ</t>
  </si>
  <si>
    <t>　　パソコン</t>
  </si>
  <si>
    <t>分類</t>
  </si>
  <si>
    <t>取組み概要</t>
  </si>
  <si>
    <t>CO2削減量</t>
  </si>
  <si>
    <t>備考</t>
  </si>
  <si>
    <t>照明</t>
  </si>
  <si>
    <t>照明をつけっぱなしにしない(15Wの蛍光ランプを１灯，点灯時間を1時間短縮）</t>
  </si>
  <si>
    <t>1時間消灯</t>
  </si>
  <si>
    <t>人のいない部屋をこまめに消灯(15W×2基×1時間)</t>
  </si>
  <si>
    <t>15W，3連の蛍光ランプを1つ消灯</t>
  </si>
  <si>
    <t>１日5時間使用</t>
  </si>
  <si>
    <t>54Wの白熱電球を15Wの蛍光ランプに交換</t>
  </si>
  <si>
    <t>暖房温度を１度低く設定</t>
  </si>
  <si>
    <t>2.2kW，21度→20度，１日9時間</t>
  </si>
  <si>
    <t>169日</t>
  </si>
  <si>
    <t>暖房をつけっぱなしにしない（1日1時間短縮）</t>
  </si>
  <si>
    <t>設定20度，1時間</t>
  </si>
  <si>
    <t>見ないときには消灯(1日1時間減らす)</t>
  </si>
  <si>
    <t>100W,1時間</t>
  </si>
  <si>
    <t>画面が明るすぎないようにする（輝度を最適：最大→中央)</t>
  </si>
  <si>
    <t>KgCO2/kW日</t>
  </si>
  <si>
    <t>掃除機</t>
  </si>
  <si>
    <t>部屋を片付けてから掃除をする(1分短縮)</t>
  </si>
  <si>
    <t>冷蔵庫</t>
  </si>
  <si>
    <t>詰め込みすぎない，整理する，常温保存物を入れない</t>
  </si>
  <si>
    <t>物の出し入れを工夫してあけている時間を短縮（半減したとき)</t>
  </si>
  <si>
    <t>冷蔵庫内にビニル内幕をつけて保冷する</t>
  </si>
  <si>
    <t>一日世帯当り</t>
  </si>
  <si>
    <t>洗濯機</t>
  </si>
  <si>
    <t>まとめ洗いで回数を削減(1回削減あたり）</t>
  </si>
  <si>
    <t>KgCO2/kW回</t>
  </si>
  <si>
    <t>250W, 15分</t>
  </si>
  <si>
    <t>温水洗浄便座</t>
  </si>
  <si>
    <t>使わないときはふたをする</t>
  </si>
  <si>
    <t>便座暖房温度を1段階下げる</t>
  </si>
  <si>
    <t>洗浄水温度を1段階下げる</t>
  </si>
  <si>
    <t>電気ポット</t>
  </si>
  <si>
    <t>長時間使用しないときはコンセントからプラグを抜く(6時間保温→再沸騰)</t>
  </si>
  <si>
    <t>パソコンの使用時間を減らす(1日1時間削減)</t>
  </si>
  <si>
    <t>KgCO2/kW時</t>
  </si>
  <si>
    <t>300W, 1時間</t>
  </si>
  <si>
    <t>ラジカセの使用時間を減らす(１日1時間削減)</t>
  </si>
  <si>
    <t>15W, 1時間</t>
  </si>
  <si>
    <t>使用時間を減らす(1日1時間削減)</t>
  </si>
  <si>
    <t>700W, 1時間</t>
  </si>
  <si>
    <t>暖房温度を１度下げる(１日5時間使用)</t>
  </si>
  <si>
    <t>電気コタツ</t>
  </si>
  <si>
    <t>500W, 1時間</t>
  </si>
  <si>
    <t>温度調節を行う(強→中、1日5時間使用)</t>
  </si>
  <si>
    <t>エレベータを使わずに階段を利用する(５階、１日２回利用削減)</t>
  </si>
  <si>
    <t>9人乗、4kW容量</t>
  </si>
  <si>
    <t>待機消費電力</t>
  </si>
  <si>
    <t>長時間使わないときはプラグを抜く（財)省エネルギーセンター</t>
  </si>
  <si>
    <t>平均的な１日,台</t>
  </si>
  <si>
    <t>　　ガス給湯器</t>
  </si>
  <si>
    <t>　　高機能便座</t>
  </si>
  <si>
    <t>　　電子レンジ・電子オーブン</t>
  </si>
  <si>
    <t>　　衛星放送チューナー</t>
  </si>
  <si>
    <t>風呂</t>
  </si>
  <si>
    <t>シャワーを1日1人が1分短縮</t>
  </si>
  <si>
    <t>KgCO2/1分</t>
  </si>
  <si>
    <t>45度の湯を1分間流す</t>
  </si>
  <si>
    <t>入浴は間隔をあけずにする(追い焚きを1回減らす）</t>
  </si>
  <si>
    <t>KgCO2/1回日</t>
  </si>
  <si>
    <t>入浴時間を減らす(１回当り６０分→３０分）</t>
  </si>
  <si>
    <t>KgCO2/1日</t>
  </si>
  <si>
    <t>設定温度を1度低くする(21度→20度：標準)</t>
  </si>
  <si>
    <t>9時間/日，169日</t>
  </si>
  <si>
    <t>不必要に運転しない(1日1時間短縮)</t>
  </si>
  <si>
    <t>ガス給湯器</t>
  </si>
  <si>
    <t>洗い物設定温度を低くする(40度→38度，65リットル・2回）</t>
  </si>
  <si>
    <t>KgCO2/日</t>
  </si>
  <si>
    <t>炎がなべ底からはみ出ないようにする(強火→中火）</t>
  </si>
  <si>
    <t>水1リットル沸騰，3回</t>
  </si>
  <si>
    <t>水道</t>
  </si>
  <si>
    <t>洗顔・歯磨き時に水を出しっぱなしにしない(１日１回)</t>
  </si>
  <si>
    <t>KgCO2/回</t>
  </si>
  <si>
    <t>20リットル/回節約</t>
  </si>
  <si>
    <t>風呂の残り湯を洗濯に使う</t>
  </si>
  <si>
    <t>50リットル/回節約</t>
  </si>
  <si>
    <t>コード</t>
  </si>
  <si>
    <t>変更して使った交通手段の時間(分)</t>
  </si>
  <si>
    <t>NOx削減量</t>
  </si>
  <si>
    <t>クルマの使い方を変更した際のNOx削減量</t>
  </si>
  <si>
    <t>1時間ゲームをしない</t>
  </si>
  <si>
    <t>　　ゲーム機</t>
  </si>
  <si>
    <t>　　携帯電話</t>
  </si>
  <si>
    <t>電気</t>
  </si>
  <si>
    <t>テレビの音量を下げる</t>
  </si>
  <si>
    <t>テレビをみんなで見る</t>
  </si>
  <si>
    <t>ピアノの電源を切る</t>
  </si>
  <si>
    <t>電気ストーブの温度を下げる</t>
  </si>
  <si>
    <t>19kg/年(使用日数：169日)</t>
  </si>
  <si>
    <t>冷蔵庫の設定温度を下げる（強→普通）</t>
  </si>
  <si>
    <t>7.4kg/年(使用日数：365日)</t>
  </si>
  <si>
    <t>鉛筆削りを使わない</t>
  </si>
  <si>
    <t>食器乾燥機を使わない</t>
  </si>
  <si>
    <t>87.4kg/年・世帯（使用日数：365日)</t>
  </si>
  <si>
    <t>換気扇を使わない</t>
  </si>
  <si>
    <t>洗い物を井戸水を使う</t>
  </si>
  <si>
    <t>18.7kg/年(使用日数：365日)</t>
  </si>
  <si>
    <t>水で手や顔を洗う</t>
  </si>
  <si>
    <t>ガスコンロを使わない</t>
  </si>
  <si>
    <t>煮物をストーブで煮る</t>
  </si>
  <si>
    <t>紙，ごみ</t>
  </si>
  <si>
    <t>チラシの裏を使う</t>
  </si>
  <si>
    <t>0.84kg/月(使用日数：30日)</t>
  </si>
  <si>
    <t>紙を無駄使いしない</t>
  </si>
  <si>
    <t>ゴミを縮めて捨てる</t>
  </si>
  <si>
    <t>買い物袋をためる</t>
  </si>
  <si>
    <t>18.9kg/年･人(2日に1回）&lt;買い物袋をもらわず，家のかばんを使用&gt;</t>
  </si>
  <si>
    <t>焼却炉をあまり使わない</t>
  </si>
  <si>
    <t>燃えるごみ1kgあたりのCO2排出量</t>
  </si>
  <si>
    <t>エンジンを止める</t>
  </si>
  <si>
    <t>スピードを上げない</t>
  </si>
  <si>
    <t>急加速した場合</t>
  </si>
  <si>
    <t>1時間</t>
  </si>
  <si>
    <t>電気ストーブ</t>
  </si>
  <si>
    <t>鉛筆削り</t>
  </si>
  <si>
    <t>食器乾燥機</t>
  </si>
  <si>
    <t>換気扇</t>
  </si>
  <si>
    <t>38kg/年(1日5分のｱｲﾄﾞﾘﾝｸﾞｽﾄｯﾌﾟ)</t>
  </si>
  <si>
    <t>その他</t>
  </si>
  <si>
    <t>コード</t>
  </si>
  <si>
    <t>KgCO2/kWh</t>
  </si>
  <si>
    <t>KgCO2/kWh</t>
  </si>
  <si>
    <t>KgCO2/kW5h</t>
  </si>
  <si>
    <t>KgCO2/kW5h</t>
  </si>
  <si>
    <t>テレビ</t>
  </si>
  <si>
    <t>KgCO2/kWh</t>
  </si>
  <si>
    <t>KgCO2/kWh</t>
  </si>
  <si>
    <t>ゲーム</t>
  </si>
  <si>
    <t>ピアノ</t>
  </si>
  <si>
    <t>KgCO2/kW</t>
  </si>
  <si>
    <t>パソコン</t>
  </si>
  <si>
    <t>ラジカセ</t>
  </si>
  <si>
    <t>KgCO2/kWｍ</t>
  </si>
  <si>
    <t>KgCO2/kWh</t>
  </si>
  <si>
    <t>エアコン</t>
  </si>
  <si>
    <t>KgCO2/kW9h</t>
  </si>
  <si>
    <t>KgCO2/kWh</t>
  </si>
  <si>
    <t>ホットカーペット</t>
  </si>
  <si>
    <t>500W→250W</t>
  </si>
  <si>
    <t>エレベータ</t>
  </si>
  <si>
    <t>　　テレビ</t>
  </si>
  <si>
    <t>　　ビデオ</t>
  </si>
  <si>
    <t>　　ストーブ</t>
  </si>
  <si>
    <t>　　エアコン</t>
  </si>
  <si>
    <t>ガス</t>
  </si>
  <si>
    <t>ガスファンヒーター</t>
  </si>
  <si>
    <t>KgCO2/h</t>
  </si>
  <si>
    <t>ガスコンロ</t>
  </si>
  <si>
    <t>KgCO2/h</t>
  </si>
  <si>
    <t>KgCO2/h</t>
  </si>
  <si>
    <t>KgCO2/回</t>
  </si>
  <si>
    <t>クルマ</t>
  </si>
  <si>
    <t>KgCO2/10km</t>
  </si>
  <si>
    <t>クルマ計算シート結果</t>
  </si>
  <si>
    <t>クラス：</t>
  </si>
  <si>
    <t>（１）わたしの家庭で1週間実践し，二酸化炭素や二酸化窒素を削減した量は，</t>
  </si>
  <si>
    <t>二酸化炭素</t>
  </si>
  <si>
    <t>二酸化窒素</t>
  </si>
  <si>
    <t>ｇ</t>
  </si>
  <si>
    <t>ｋｇ</t>
  </si>
  <si>
    <t>私の家庭での二酸化炭素削減量の合計：</t>
  </si>
  <si>
    <t>二酸化窒素削減量の合計：</t>
  </si>
  <si>
    <t>（２）削減した二酸化炭素量や二酸化窒素量を桜の木の吸収量におきかえてみよう</t>
  </si>
  <si>
    <t>削減量</t>
  </si>
  <si>
    <t>÷</t>
  </si>
  <si>
    <t>木の1週間の吸収量</t>
  </si>
  <si>
    <t>＝</t>
  </si>
  <si>
    <t>本</t>
  </si>
  <si>
    <t>（３）実践してみた感想を書きましょう</t>
  </si>
  <si>
    <t>　　（実践している時に気がついたこと）</t>
  </si>
  <si>
    <t>　　（大変だったこと）</t>
  </si>
  <si>
    <t>　　（家の人にも感想を聞きましょう）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</si>
</sst>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_ "/>
    <numFmt numFmtId="178" formatCode="#,##0.0;[Red]\-#,##0.0"/>
    <numFmt numFmtId="179" formatCode="#,##0.000;[Red]\-#,##0.000"/>
    <numFmt numFmtId="180" formatCode="###.##\ &quot;Kg&quot;"/>
    <numFmt numFmtId="181" formatCode="###.##0\ &quot;Kg&quot;"/>
    <numFmt numFmtId="182" formatCode="###0.##0\ &quot;Kg&quot;"/>
    <numFmt numFmtId="183" formatCode="####\ &quot;分&quot;"/>
    <numFmt numFmtId="184" formatCode="#####\ &quot;kg&quot;"/>
    <numFmt numFmtId="185" formatCode="####.#0"/>
    <numFmt numFmtId="186" formatCode="####.#0&quot;g&quot;"/>
    <numFmt numFmtId="187" formatCode="#####.#0\ &quot;kg&quot;"/>
    <numFmt numFmtId="188" formatCode="#####0.#0\ &quot;kg&quot;"/>
    <numFmt numFmtId="189" formatCode="####0.#0&quot;g&quot;"/>
    <numFmt numFmtId="190" formatCode="0.00_);[Red]\(0.00\)"/>
    <numFmt numFmtId="191" formatCode="0.0_ "/>
    <numFmt numFmtId="192" formatCode="###.#0\ &quot;kg&quot;"/>
    <numFmt numFmtId="193" formatCode="###.0\ &quot;kg&quot;"/>
    <numFmt numFmtId="194" formatCode="###0.0\ &quot;kg&quot;"/>
    <numFmt numFmtId="195" formatCode="0.00_ "/>
    <numFmt numFmtId="196" formatCode="###.0\ &quot;g&quot;"/>
  </numFmts>
  <fonts count="20">
    <font>
      <sz val="11"/>
      <name val="ＭＳ 明朝"/>
      <family val="1"/>
    </font>
    <font>
      <sz val="6"/>
      <name val="ＭＳ 明朝"/>
      <family val="1"/>
    </font>
    <font>
      <sz val="16"/>
      <name val="HG創英角ﾎﾟｯﾌﾟ体"/>
      <family val="3"/>
    </font>
    <font>
      <sz val="11"/>
      <name val="ＭＳ ゴシック"/>
      <family val="3"/>
    </font>
    <font>
      <sz val="11"/>
      <name val="ＭＳ Ｐゴシック"/>
      <family val="3"/>
    </font>
    <font>
      <sz val="6"/>
      <name val="ＭＳ Ｐゴシック"/>
      <family val="3"/>
    </font>
    <font>
      <b/>
      <sz val="18"/>
      <name val="HG丸ｺﾞｼｯｸM-PRO"/>
      <family val="3"/>
    </font>
    <font>
      <sz val="14"/>
      <name val="ＭＳ Ｐゴシック"/>
      <family val="3"/>
    </font>
    <font>
      <b/>
      <sz val="24"/>
      <name val="HG丸ｺﾞｼｯｸM-PRO"/>
      <family val="3"/>
    </font>
    <font>
      <sz val="18"/>
      <name val="ＭＳ 明朝"/>
      <family val="1"/>
    </font>
    <font>
      <sz val="18"/>
      <name val="HG創英角ﾎﾟｯﾌﾟ体"/>
      <family val="3"/>
    </font>
    <font>
      <sz val="14"/>
      <name val="HG創英角ﾎﾟｯﾌﾟ体"/>
      <family val="3"/>
    </font>
    <font>
      <sz val="14"/>
      <name val="ＭＳ 明朝"/>
      <family val="1"/>
    </font>
    <font>
      <sz val="12"/>
      <name val="ＭＳ ゴシック"/>
      <family val="3"/>
    </font>
    <font>
      <sz val="14"/>
      <name val="HG創英角ｺﾞｼｯｸUB"/>
      <family val="3"/>
    </font>
    <font>
      <b/>
      <sz val="18"/>
      <name val="ＭＳ 明朝"/>
      <family val="1"/>
    </font>
    <font>
      <sz val="14"/>
      <name val="HGP創英角ﾎﾟｯﾌﾟ体"/>
      <family val="3"/>
    </font>
    <font>
      <sz val="12"/>
      <name val="ＭＳ 明朝"/>
      <family val="1"/>
    </font>
    <font>
      <u val="single"/>
      <sz val="7.7"/>
      <color indexed="12"/>
      <name val="ＭＳ 明朝"/>
      <family val="1"/>
    </font>
    <font>
      <u val="single"/>
      <sz val="7.7"/>
      <color indexed="36"/>
      <name val="ＭＳ 明朝"/>
      <family val="1"/>
    </font>
  </fonts>
  <fills count="3">
    <fill>
      <patternFill/>
    </fill>
    <fill>
      <patternFill patternType="gray125"/>
    </fill>
    <fill>
      <patternFill patternType="solid">
        <fgColor indexed="22"/>
        <bgColor indexed="64"/>
      </patternFill>
    </fill>
  </fills>
  <borders count="66">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double"/>
      <right style="thin"/>
      <top style="thin"/>
      <bottom>
        <color indexed="63"/>
      </bottom>
    </border>
    <border>
      <left style="thin"/>
      <right style="thin"/>
      <top style="thin"/>
      <bottom>
        <color indexed="63"/>
      </bottom>
    </border>
    <border>
      <left style="thin"/>
      <right style="double"/>
      <top>
        <color indexed="63"/>
      </top>
      <bottom style="thin"/>
    </border>
    <border>
      <left style="double"/>
      <right style="thin"/>
      <top>
        <color indexed="63"/>
      </top>
      <bottom style="thin"/>
    </border>
    <border>
      <left>
        <color indexed="63"/>
      </left>
      <right style="thin"/>
      <top style="medium"/>
      <bottom>
        <color indexed="63"/>
      </bottom>
    </border>
    <border>
      <left style="thin"/>
      <right style="thin"/>
      <top style="medium"/>
      <bottom>
        <color indexed="63"/>
      </bottom>
    </border>
    <border>
      <left style="thin"/>
      <right style="double"/>
      <top style="medium"/>
      <bottom>
        <color indexed="63"/>
      </bottom>
    </border>
    <border>
      <left style="double"/>
      <right style="medium"/>
      <top style="medium"/>
      <bottom>
        <color indexed="63"/>
      </bottom>
    </border>
    <border>
      <left>
        <color indexed="63"/>
      </left>
      <right style="thin"/>
      <top>
        <color indexed="63"/>
      </top>
      <bottom style="medium"/>
    </border>
    <border>
      <left style="thin"/>
      <right style="thin"/>
      <top>
        <color indexed="63"/>
      </top>
      <bottom style="medium"/>
    </border>
    <border>
      <left style="thin"/>
      <right style="double"/>
      <top>
        <color indexed="63"/>
      </top>
      <bottom style="medium"/>
    </border>
    <border>
      <left style="double"/>
      <right style="medium"/>
      <top>
        <color indexed="63"/>
      </top>
      <bottom style="medium"/>
    </border>
    <border>
      <left style="medium"/>
      <right style="medium"/>
      <top style="medium"/>
      <bottom style="thin"/>
    </border>
    <border>
      <left style="double"/>
      <right style="medium"/>
      <top style="medium"/>
      <bottom style="thin"/>
    </border>
    <border>
      <left style="medium"/>
      <right style="medium"/>
      <top style="thin"/>
      <bottom style="thin"/>
    </border>
    <border>
      <left style="double"/>
      <right style="medium"/>
      <top style="thin"/>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double"/>
      <top style="thin"/>
      <bottom>
        <color indexed="63"/>
      </bottom>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double"/>
      <top style="medium"/>
      <bottom style="thin"/>
    </border>
    <border>
      <left style="thin"/>
      <right style="thin"/>
      <top style="thin"/>
      <bottom style="thin"/>
    </border>
    <border>
      <left style="thin"/>
      <right style="double"/>
      <top style="thin"/>
      <bottom style="thin"/>
    </border>
    <border diagonalUp="1" diagonalDown="1">
      <left style="double"/>
      <right style="thin"/>
      <top style="thin"/>
      <bottom style="medium"/>
      <diagonal style="thin"/>
    </border>
    <border diagonalUp="1" diagonalDown="1">
      <left style="thin"/>
      <right style="thin"/>
      <top style="thin"/>
      <bottom style="medium"/>
      <diagonal style="thin"/>
    </border>
    <border>
      <left>
        <color indexed="63"/>
      </left>
      <right>
        <color indexed="63"/>
      </right>
      <top>
        <color indexed="63"/>
      </top>
      <bottom style="medium"/>
    </border>
    <border>
      <left style="thin"/>
      <right style="thin"/>
      <top style="thin"/>
      <bottom style="medium"/>
    </border>
    <border>
      <left style="thin"/>
      <right style="double"/>
      <top style="thin"/>
      <bottom style="medium"/>
    </border>
    <border>
      <left>
        <color indexed="63"/>
      </left>
      <right>
        <color indexed="63"/>
      </right>
      <top style="thin"/>
      <bottom style="medium"/>
    </border>
    <border>
      <left style="medium"/>
      <right style="medium"/>
      <top style="thin"/>
      <bottom style="medium"/>
    </border>
    <border>
      <left style="double"/>
      <right style="medium"/>
      <top style="thin"/>
      <bottom style="medium"/>
    </border>
    <border>
      <left style="medium"/>
      <right style="medium"/>
      <top style="medium"/>
      <bottom>
        <color indexed="63"/>
      </bottom>
    </border>
    <border>
      <left style="medium"/>
      <right style="thin"/>
      <top style="medium"/>
      <bottom style="medium"/>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style="double"/>
      <right style="thin"/>
      <top>
        <color indexed="63"/>
      </top>
      <bottom style="medium"/>
    </border>
    <border>
      <left style="thin"/>
      <right style="medium"/>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double"/>
      <right>
        <color indexed="63"/>
      </right>
      <top style="medium"/>
      <bottom style="thin"/>
    </border>
    <border>
      <left style="thin"/>
      <right style="double"/>
      <top>
        <color indexed="63"/>
      </top>
      <bottom>
        <color indexed="63"/>
      </bottom>
    </border>
    <border>
      <left style="medium"/>
      <right style="medium"/>
      <top>
        <color indexed="63"/>
      </top>
      <bottom>
        <color indexed="63"/>
      </bottom>
    </border>
    <border>
      <left style="medium"/>
      <right style="medium"/>
      <top>
        <color indexed="63"/>
      </top>
      <bottom style="thin"/>
    </border>
    <border>
      <left style="double"/>
      <right style="thin"/>
      <top style="medium"/>
      <bottom style="thin"/>
    </border>
    <border>
      <left style="thin"/>
      <right>
        <color indexed="63"/>
      </right>
      <top style="medium"/>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vertical="center"/>
      <protection/>
    </xf>
    <xf numFmtId="0" fontId="4" fillId="0" borderId="0">
      <alignment vertical="center"/>
      <protection/>
    </xf>
    <xf numFmtId="0" fontId="19" fillId="0" borderId="0" applyNumberFormat="0" applyFill="0" applyBorder="0" applyAlignment="0" applyProtection="0"/>
  </cellStyleXfs>
  <cellXfs count="177">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7" fillId="0" borderId="0" xfId="22" applyFont="1">
      <alignment vertical="center"/>
      <protection/>
    </xf>
    <xf numFmtId="0" fontId="7" fillId="0" borderId="0" xfId="22" applyFont="1" applyAlignment="1">
      <alignment horizontal="left" vertical="center"/>
      <protection/>
    </xf>
    <xf numFmtId="0" fontId="7" fillId="0" borderId="12" xfId="22" applyFont="1" applyBorder="1" applyAlignment="1">
      <alignment horizontal="center" vertical="center"/>
      <protection/>
    </xf>
    <xf numFmtId="0" fontId="7" fillId="0" borderId="13" xfId="22" applyFont="1" applyBorder="1" applyAlignment="1">
      <alignment horizontal="center" vertical="center"/>
      <protection/>
    </xf>
    <xf numFmtId="0" fontId="7" fillId="0" borderId="14" xfId="22" applyFont="1" applyBorder="1" applyAlignment="1">
      <alignment horizontal="center" vertical="center"/>
      <protection/>
    </xf>
    <xf numFmtId="0" fontId="7" fillId="0" borderId="15" xfId="22" applyFont="1" applyBorder="1" applyAlignment="1">
      <alignment horizontal="center" vertical="center"/>
      <protection/>
    </xf>
    <xf numFmtId="0" fontId="7" fillId="0" borderId="16" xfId="22" applyFont="1" applyBorder="1" applyAlignment="1">
      <alignment horizontal="center" vertical="center"/>
      <protection/>
    </xf>
    <xf numFmtId="0" fontId="7" fillId="0" borderId="17" xfId="22" applyFont="1" applyBorder="1" applyAlignment="1">
      <alignment horizontal="center" vertical="center"/>
      <protection/>
    </xf>
    <xf numFmtId="0" fontId="7" fillId="0" borderId="18" xfId="22" applyFont="1" applyBorder="1" applyAlignment="1">
      <alignment horizontal="center" vertical="center"/>
      <protection/>
    </xf>
    <xf numFmtId="0" fontId="7" fillId="0" borderId="19" xfId="22" applyFont="1" applyBorder="1" applyAlignment="1">
      <alignment horizontal="center" vertical="center"/>
      <protection/>
    </xf>
    <xf numFmtId="0" fontId="7" fillId="0" borderId="20" xfId="22" applyFont="1" applyBorder="1">
      <alignment vertical="center"/>
      <protection/>
    </xf>
    <xf numFmtId="0" fontId="7" fillId="0" borderId="21" xfId="22" applyFont="1" applyBorder="1">
      <alignment vertical="center"/>
      <protection/>
    </xf>
    <xf numFmtId="0" fontId="7" fillId="0" borderId="22" xfId="22" applyFont="1" applyBorder="1">
      <alignment vertical="center"/>
      <protection/>
    </xf>
    <xf numFmtId="0" fontId="7" fillId="0" borderId="23" xfId="22" applyFont="1" applyBorder="1">
      <alignment vertical="center"/>
      <protection/>
    </xf>
    <xf numFmtId="0" fontId="7" fillId="0" borderId="24" xfId="22" applyFont="1" applyBorder="1">
      <alignment vertical="center"/>
      <protection/>
    </xf>
    <xf numFmtId="0" fontId="7" fillId="0" borderId="16" xfId="22" applyFont="1" applyBorder="1">
      <alignment vertical="center"/>
      <protection/>
    </xf>
    <xf numFmtId="0" fontId="7" fillId="0" borderId="17" xfId="22" applyFont="1" applyBorder="1">
      <alignment vertical="center"/>
      <protection/>
    </xf>
    <xf numFmtId="0" fontId="7" fillId="0" borderId="18" xfId="22" applyFont="1" applyBorder="1">
      <alignment vertical="center"/>
      <protection/>
    </xf>
    <xf numFmtId="0" fontId="7" fillId="0" borderId="19" xfId="22" applyFont="1" applyBorder="1">
      <alignment vertical="center"/>
      <protection/>
    </xf>
    <xf numFmtId="0" fontId="7" fillId="0" borderId="25" xfId="22" applyFont="1" applyBorder="1" applyAlignment="1">
      <alignment horizontal="center" vertical="center"/>
      <protection/>
    </xf>
    <xf numFmtId="0" fontId="7" fillId="0" borderId="26" xfId="22" applyFont="1" applyBorder="1">
      <alignment vertical="center"/>
      <protection/>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30" xfId="0" applyBorder="1" applyAlignment="1">
      <alignment vertical="center"/>
    </xf>
    <xf numFmtId="182" fontId="7" fillId="0" borderId="26" xfId="22" applyNumberFormat="1" applyFont="1" applyBorder="1" applyAlignment="1">
      <alignment horizontal="right" vertical="center"/>
      <protection/>
    </xf>
    <xf numFmtId="0" fontId="7" fillId="0" borderId="31" xfId="22" applyFont="1" applyBorder="1" applyAlignment="1">
      <alignment horizontal="center" vertical="center"/>
      <protection/>
    </xf>
    <xf numFmtId="0" fontId="7" fillId="0" borderId="32" xfId="22" applyFont="1" applyBorder="1" applyAlignment="1">
      <alignment horizontal="center" vertical="center"/>
      <protection/>
    </xf>
    <xf numFmtId="0" fontId="7" fillId="0" borderId="33" xfId="22" applyFont="1" applyBorder="1" applyAlignment="1">
      <alignment horizontal="center" vertical="center"/>
      <protection/>
    </xf>
    <xf numFmtId="0" fontId="7" fillId="0" borderId="30" xfId="22" applyFont="1" applyBorder="1" applyAlignment="1">
      <alignment horizontal="center" vertical="center"/>
      <protection/>
    </xf>
    <xf numFmtId="0" fontId="7" fillId="0" borderId="34" xfId="22" applyFont="1" applyBorder="1" applyAlignment="1">
      <alignment horizontal="center" vertical="center"/>
      <protection/>
    </xf>
    <xf numFmtId="0" fontId="7" fillId="0" borderId="35" xfId="22" applyFont="1" applyBorder="1" applyAlignment="1">
      <alignment horizontal="center" vertical="center"/>
      <protection/>
    </xf>
    <xf numFmtId="188" fontId="3" fillId="0" borderId="18" xfId="0" applyNumberFormat="1" applyFont="1" applyBorder="1" applyAlignment="1">
      <alignment horizontal="right"/>
    </xf>
    <xf numFmtId="188" fontId="3" fillId="0" borderId="36" xfId="0" applyNumberFormat="1" applyFont="1" applyBorder="1" applyAlignment="1">
      <alignment horizontal="right"/>
    </xf>
    <xf numFmtId="188" fontId="3" fillId="0" borderId="37" xfId="0" applyNumberFormat="1" applyFont="1" applyBorder="1" applyAlignment="1">
      <alignment horizontal="right"/>
    </xf>
    <xf numFmtId="188" fontId="3" fillId="0" borderId="17" xfId="0" applyNumberFormat="1" applyFont="1" applyBorder="1" applyAlignment="1">
      <alignment horizontal="right"/>
    </xf>
    <xf numFmtId="188" fontId="3" fillId="0" borderId="38" xfId="0" applyNumberFormat="1" applyFont="1" applyBorder="1" applyAlignment="1">
      <alignment horizontal="right"/>
    </xf>
    <xf numFmtId="188" fontId="3" fillId="0" borderId="24" xfId="0" applyNumberFormat="1" applyFont="1" applyBorder="1" applyAlignment="1">
      <alignment horizontal="right"/>
    </xf>
    <xf numFmtId="189" fontId="3" fillId="0" borderId="18" xfId="0" applyNumberFormat="1" applyFont="1" applyBorder="1" applyAlignment="1">
      <alignment horizontal="right"/>
    </xf>
    <xf numFmtId="189" fontId="3" fillId="0" borderId="36" xfId="0" applyNumberFormat="1" applyFont="1" applyBorder="1" applyAlignment="1">
      <alignment horizontal="right"/>
    </xf>
    <xf numFmtId="189" fontId="3" fillId="0" borderId="37" xfId="0" applyNumberFormat="1" applyFont="1" applyBorder="1" applyAlignment="1">
      <alignment horizontal="right"/>
    </xf>
    <xf numFmtId="189" fontId="3" fillId="0" borderId="39" xfId="0" applyNumberFormat="1" applyFont="1" applyBorder="1" applyAlignment="1">
      <alignment horizontal="right"/>
    </xf>
    <xf numFmtId="189" fontId="3" fillId="0" borderId="40" xfId="0" applyNumberFormat="1" applyFont="1" applyBorder="1" applyAlignment="1">
      <alignment horizontal="right"/>
    </xf>
    <xf numFmtId="189" fontId="3" fillId="0" borderId="41" xfId="0" applyNumberFormat="1" applyFont="1" applyBorder="1" applyAlignment="1">
      <alignment horizontal="right"/>
    </xf>
    <xf numFmtId="189" fontId="3" fillId="0" borderId="24" xfId="0" applyNumberFormat="1" applyFont="1" applyBorder="1" applyAlignment="1">
      <alignment horizontal="right"/>
    </xf>
    <xf numFmtId="0" fontId="7" fillId="0" borderId="42" xfId="22" applyFont="1" applyBorder="1">
      <alignment vertical="center"/>
      <protection/>
    </xf>
    <xf numFmtId="0" fontId="7" fillId="0" borderId="43" xfId="22" applyFont="1" applyBorder="1">
      <alignment vertical="center"/>
      <protection/>
    </xf>
    <xf numFmtId="182" fontId="7" fillId="0" borderId="20" xfId="22" applyNumberFormat="1" applyFont="1" applyBorder="1" applyAlignment="1">
      <alignment horizontal="right" vertical="center"/>
      <protection/>
    </xf>
    <xf numFmtId="182" fontId="7" fillId="0" borderId="22" xfId="22" applyNumberFormat="1" applyFont="1" applyBorder="1" applyAlignment="1">
      <alignment horizontal="right" vertical="center"/>
      <protection/>
    </xf>
    <xf numFmtId="182" fontId="7" fillId="0" borderId="42" xfId="22" applyNumberFormat="1" applyFont="1" applyBorder="1" applyAlignment="1">
      <alignment horizontal="right" vertical="center"/>
      <protection/>
    </xf>
    <xf numFmtId="0" fontId="7" fillId="2" borderId="44" xfId="22" applyFont="1" applyFill="1" applyBorder="1" applyAlignment="1">
      <alignment horizontal="center" vertical="center"/>
      <protection/>
    </xf>
    <xf numFmtId="0" fontId="7" fillId="2" borderId="24" xfId="22" applyFont="1" applyFill="1" applyBorder="1" applyAlignment="1">
      <alignment horizontal="center" vertical="center"/>
      <protection/>
    </xf>
    <xf numFmtId="0" fontId="7" fillId="2" borderId="20" xfId="22" applyFont="1" applyFill="1" applyBorder="1">
      <alignment vertical="center"/>
      <protection/>
    </xf>
    <xf numFmtId="0" fontId="7" fillId="2" borderId="22" xfId="22" applyFont="1" applyFill="1" applyBorder="1">
      <alignment vertical="center"/>
      <protection/>
    </xf>
    <xf numFmtId="0" fontId="7" fillId="2" borderId="24" xfId="22" applyFont="1" applyFill="1" applyBorder="1">
      <alignment vertical="center"/>
      <protection/>
    </xf>
    <xf numFmtId="0" fontId="7" fillId="0" borderId="45" xfId="22" applyFont="1" applyBorder="1">
      <alignment vertical="center"/>
      <protection/>
    </xf>
    <xf numFmtId="0" fontId="0" fillId="0" borderId="0" xfId="0" applyAlignment="1">
      <alignment horizontal="center" vertical="center"/>
    </xf>
    <xf numFmtId="0" fontId="4" fillId="0" borderId="30" xfId="21" applyFont="1" applyBorder="1">
      <alignment vertical="center"/>
      <protection/>
    </xf>
    <xf numFmtId="0" fontId="4" fillId="0" borderId="30" xfId="21" applyFont="1" applyBorder="1" applyAlignment="1">
      <alignment horizontal="center" vertical="center"/>
      <protection/>
    </xf>
    <xf numFmtId="179" fontId="4" fillId="0" borderId="46" xfId="17" applyNumberFormat="1" applyFont="1" applyBorder="1" applyAlignment="1">
      <alignment horizontal="centerContinuous" vertical="center"/>
    </xf>
    <xf numFmtId="0" fontId="4" fillId="0" borderId="0" xfId="21" applyFont="1">
      <alignment vertical="center"/>
      <protection/>
    </xf>
    <xf numFmtId="0" fontId="4" fillId="0" borderId="0" xfId="21" applyFont="1" applyAlignment="1">
      <alignment vertical="center" wrapText="1"/>
      <protection/>
    </xf>
    <xf numFmtId="179" fontId="4" fillId="0" borderId="0" xfId="17" applyNumberFormat="1" applyFont="1" applyBorder="1" applyAlignment="1">
      <alignment vertical="center"/>
    </xf>
    <xf numFmtId="0" fontId="4" fillId="0" borderId="30" xfId="21" applyFont="1" applyBorder="1" applyAlignment="1">
      <alignment horizontal="center" vertical="center" wrapText="1"/>
      <protection/>
    </xf>
    <xf numFmtId="0" fontId="4" fillId="0" borderId="30" xfId="21" applyFont="1" applyBorder="1" applyAlignment="1">
      <alignment horizontal="centerContinuous" vertical="center"/>
      <protection/>
    </xf>
    <xf numFmtId="0" fontId="4" fillId="0" borderId="46" xfId="21" applyFont="1" applyBorder="1" applyAlignment="1">
      <alignment horizontal="center" vertical="center" wrapText="1"/>
      <protection/>
    </xf>
    <xf numFmtId="0" fontId="4" fillId="0" borderId="0" xfId="21" applyFont="1" applyAlignment="1">
      <alignment horizontal="center" vertical="center"/>
      <protection/>
    </xf>
    <xf numFmtId="0" fontId="4" fillId="0" borderId="47" xfId="21" applyFont="1" applyBorder="1">
      <alignment vertical="center"/>
      <protection/>
    </xf>
    <xf numFmtId="0" fontId="4" fillId="0" borderId="6" xfId="21" applyFont="1" applyBorder="1">
      <alignment vertical="center"/>
      <protection/>
    </xf>
    <xf numFmtId="0" fontId="4" fillId="0" borderId="5" xfId="21" applyFont="1" applyBorder="1" applyAlignment="1">
      <alignment vertical="center" wrapText="1"/>
      <protection/>
    </xf>
    <xf numFmtId="179" fontId="4" fillId="0" borderId="28" xfId="17" applyNumberFormat="1" applyFont="1" applyBorder="1" applyAlignment="1">
      <alignment vertical="center"/>
    </xf>
    <xf numFmtId="0" fontId="4" fillId="0" borderId="5" xfId="21" applyFont="1" applyBorder="1">
      <alignment vertical="center"/>
      <protection/>
    </xf>
    <xf numFmtId="0" fontId="4" fillId="0" borderId="28" xfId="21" applyFont="1" applyBorder="1" applyAlignment="1">
      <alignment vertical="center" wrapText="1"/>
      <protection/>
    </xf>
    <xf numFmtId="0" fontId="4" fillId="0" borderId="34" xfId="21" applyFont="1" applyBorder="1">
      <alignment vertical="center"/>
      <protection/>
    </xf>
    <xf numFmtId="0" fontId="4" fillId="0" borderId="30" xfId="21" applyFont="1" applyBorder="1" applyAlignment="1">
      <alignment vertical="center" wrapText="1"/>
      <protection/>
    </xf>
    <xf numFmtId="179" fontId="4" fillId="0" borderId="46" xfId="17" applyNumberFormat="1" applyFont="1" applyBorder="1" applyAlignment="1">
      <alignment vertical="center"/>
    </xf>
    <xf numFmtId="0" fontId="4" fillId="0" borderId="46" xfId="21" applyFont="1" applyBorder="1" applyAlignment="1">
      <alignment vertical="center" wrapText="1"/>
      <protection/>
    </xf>
    <xf numFmtId="0" fontId="4" fillId="0" borderId="47" xfId="0" applyFont="1" applyBorder="1" applyAlignment="1">
      <alignment vertical="center"/>
    </xf>
    <xf numFmtId="0" fontId="4" fillId="0" borderId="34" xfId="0" applyFont="1" applyBorder="1" applyAlignment="1">
      <alignment vertical="center"/>
    </xf>
    <xf numFmtId="0" fontId="4" fillId="0" borderId="48" xfId="0" applyFont="1" applyBorder="1" applyAlignment="1">
      <alignment vertical="center"/>
    </xf>
    <xf numFmtId="0" fontId="4" fillId="0" borderId="0" xfId="0" applyFont="1" applyAlignment="1">
      <alignment vertical="center"/>
    </xf>
    <xf numFmtId="0" fontId="4" fillId="0" borderId="5"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30" xfId="0" applyFont="1" applyBorder="1" applyAlignment="1">
      <alignment vertical="center"/>
    </xf>
    <xf numFmtId="0" fontId="4" fillId="0" borderId="51" xfId="0" applyFont="1" applyBorder="1" applyAlignment="1">
      <alignment vertical="center"/>
    </xf>
    <xf numFmtId="0" fontId="4" fillId="0" borderId="46" xfId="0" applyFont="1" applyBorder="1" applyAlignment="1">
      <alignment vertical="center"/>
    </xf>
    <xf numFmtId="0" fontId="4" fillId="0" borderId="30" xfId="21" applyFont="1" applyFill="1" applyBorder="1" applyAlignment="1">
      <alignment vertical="center" wrapText="1"/>
      <protection/>
    </xf>
    <xf numFmtId="179" fontId="4" fillId="0" borderId="46" xfId="17" applyNumberFormat="1" applyFont="1" applyFill="1" applyBorder="1" applyAlignment="1">
      <alignment vertical="center"/>
    </xf>
    <xf numFmtId="0" fontId="4" fillId="0" borderId="46" xfId="21" applyFont="1" applyFill="1" applyBorder="1" applyAlignment="1">
      <alignment vertical="center" wrapText="1"/>
      <protection/>
    </xf>
    <xf numFmtId="0" fontId="4" fillId="0" borderId="52" xfId="21" applyFont="1" applyBorder="1">
      <alignment vertical="center"/>
      <protection/>
    </xf>
    <xf numFmtId="0" fontId="4" fillId="0" borderId="34" xfId="21" applyFont="1" applyBorder="1" applyAlignment="1">
      <alignment vertical="center" wrapText="1"/>
      <protection/>
    </xf>
    <xf numFmtId="0" fontId="4" fillId="0" borderId="5" xfId="0" applyFont="1" applyBorder="1" applyAlignment="1">
      <alignment vertical="center" wrapText="1"/>
    </xf>
    <xf numFmtId="0" fontId="4" fillId="0" borderId="28" xfId="0" applyFont="1" applyBorder="1" applyAlignment="1">
      <alignment vertical="center" wrapText="1"/>
    </xf>
    <xf numFmtId="0" fontId="4" fillId="0" borderId="30" xfId="0" applyFont="1" applyBorder="1" applyAlignment="1">
      <alignment vertical="center" wrapText="1"/>
    </xf>
    <xf numFmtId="0" fontId="4" fillId="0" borderId="46" xfId="0" applyFont="1" applyBorder="1" applyAlignment="1">
      <alignment vertical="center" wrapText="1"/>
    </xf>
    <xf numFmtId="0" fontId="4" fillId="0" borderId="30" xfId="0" applyFont="1" applyFill="1" applyBorder="1" applyAlignment="1">
      <alignment vertical="center" wrapText="1"/>
    </xf>
    <xf numFmtId="0" fontId="4" fillId="0" borderId="46" xfId="0" applyFont="1" applyFill="1" applyBorder="1" applyAlignment="1">
      <alignment vertical="center" wrapText="1"/>
    </xf>
    <xf numFmtId="0" fontId="4" fillId="0" borderId="52" xfId="0" applyFont="1" applyBorder="1" applyAlignment="1">
      <alignment vertical="center"/>
    </xf>
    <xf numFmtId="0" fontId="4" fillId="0" borderId="6" xfId="0" applyFont="1" applyBorder="1" applyAlignment="1">
      <alignment vertical="center"/>
    </xf>
    <xf numFmtId="0" fontId="4" fillId="0" borderId="28" xfId="0" applyFont="1" applyBorder="1" applyAlignment="1">
      <alignment vertical="center"/>
    </xf>
    <xf numFmtId="0" fontId="7" fillId="0" borderId="44" xfId="22" applyFont="1" applyBorder="1">
      <alignment vertical="center"/>
      <protection/>
    </xf>
    <xf numFmtId="0" fontId="4" fillId="2" borderId="34" xfId="21" applyFont="1" applyFill="1" applyBorder="1">
      <alignment vertical="center"/>
      <protection/>
    </xf>
    <xf numFmtId="0" fontId="4" fillId="2" borderId="6" xfId="0" applyFont="1" applyFill="1" applyBorder="1" applyAlignment="1">
      <alignment vertical="center"/>
    </xf>
    <xf numFmtId="0" fontId="4" fillId="2" borderId="50" xfId="0" applyFont="1" applyFill="1" applyBorder="1" applyAlignment="1">
      <alignment vertical="center"/>
    </xf>
    <xf numFmtId="0" fontId="4" fillId="2" borderId="30" xfId="0" applyFont="1" applyFill="1" applyBorder="1" applyAlignment="1">
      <alignment vertical="center"/>
    </xf>
    <xf numFmtId="0" fontId="4" fillId="2" borderId="28" xfId="0" applyFont="1" applyFill="1" applyBorder="1" applyAlignment="1">
      <alignment vertical="center"/>
    </xf>
    <xf numFmtId="0" fontId="13" fillId="0" borderId="48" xfId="22" applyFont="1" applyBorder="1">
      <alignment vertical="center"/>
      <protection/>
    </xf>
    <xf numFmtId="0" fontId="13" fillId="0" borderId="30" xfId="22" applyFont="1" applyBorder="1">
      <alignment vertical="center"/>
      <protection/>
    </xf>
    <xf numFmtId="0" fontId="14" fillId="0" borderId="0" xfId="0" applyFont="1" applyAlignment="1">
      <alignment vertical="center"/>
    </xf>
    <xf numFmtId="0" fontId="7" fillId="0" borderId="39" xfId="22" applyFont="1" applyBorder="1" applyAlignment="1">
      <alignment horizontal="center" vertical="center"/>
      <protection/>
    </xf>
    <xf numFmtId="193" fontId="16" fillId="0" borderId="34" xfId="0" applyNumberFormat="1" applyFont="1" applyBorder="1" applyAlignment="1">
      <alignment vertical="center"/>
    </xf>
    <xf numFmtId="0" fontId="16" fillId="0" borderId="34" xfId="0" applyFont="1" applyBorder="1" applyAlignment="1">
      <alignment vertical="center"/>
    </xf>
    <xf numFmtId="191" fontId="16" fillId="0" borderId="34" xfId="0" applyNumberFormat="1" applyFont="1" applyBorder="1" applyAlignment="1">
      <alignment vertical="center"/>
    </xf>
    <xf numFmtId="0" fontId="17"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vertical="center"/>
    </xf>
    <xf numFmtId="0" fontId="17" fillId="0" borderId="0" xfId="0" applyFont="1" applyAlignment="1">
      <alignment horizontal="center" vertical="center"/>
    </xf>
    <xf numFmtId="0" fontId="17" fillId="0" borderId="0" xfId="0" applyFont="1" applyAlignment="1">
      <alignment horizontal="center" vertical="center" wrapText="1"/>
    </xf>
    <xf numFmtId="191" fontId="16" fillId="0" borderId="34" xfId="0" applyNumberFormat="1" applyFont="1" applyBorder="1" applyAlignment="1">
      <alignment vertical="center"/>
    </xf>
    <xf numFmtId="196" fontId="16" fillId="0" borderId="34" xfId="0" applyNumberFormat="1" applyFont="1" applyBorder="1" applyAlignment="1">
      <alignment vertical="center"/>
    </xf>
    <xf numFmtId="0" fontId="7" fillId="0" borderId="0" xfId="22" applyFont="1" applyBorder="1">
      <alignment vertical="center"/>
      <protection/>
    </xf>
    <xf numFmtId="183" fontId="13" fillId="0" borderId="18" xfId="0" applyNumberFormat="1" applyFont="1" applyBorder="1" applyAlignment="1">
      <alignment horizontal="right"/>
    </xf>
    <xf numFmtId="183" fontId="13" fillId="0" borderId="53" xfId="0" applyNumberFormat="1" applyFont="1" applyBorder="1" applyAlignment="1">
      <alignment horizontal="right"/>
    </xf>
    <xf numFmtId="183" fontId="13" fillId="0" borderId="17" xfId="0" applyNumberFormat="1" applyFont="1" applyBorder="1" applyAlignment="1">
      <alignment horizontal="right"/>
    </xf>
    <xf numFmtId="183" fontId="13" fillId="0" borderId="54" xfId="0" applyNumberFormat="1" applyFont="1" applyBorder="1" applyAlignment="1">
      <alignment horizontal="right"/>
    </xf>
    <xf numFmtId="0" fontId="13" fillId="0" borderId="48" xfId="22" applyFont="1" applyBorder="1" applyAlignment="1">
      <alignment horizontal="center" vertical="center"/>
      <protection/>
    </xf>
    <xf numFmtId="0" fontId="13" fillId="0" borderId="46" xfId="22" applyFont="1" applyBorder="1" applyAlignment="1">
      <alignment horizontal="center" vertical="center"/>
      <protection/>
    </xf>
    <xf numFmtId="0" fontId="13" fillId="0" borderId="48" xfId="22" applyFont="1" applyBorder="1" applyAlignment="1">
      <alignment vertical="center"/>
      <protection/>
    </xf>
    <xf numFmtId="0" fontId="13" fillId="0" borderId="46" xfId="22" applyFont="1" applyBorder="1" applyAlignment="1">
      <alignment vertical="center"/>
      <protection/>
    </xf>
    <xf numFmtId="0" fontId="13" fillId="0" borderId="30" xfId="22" applyFont="1" applyBorder="1" applyAlignment="1">
      <alignment vertical="center"/>
      <protection/>
    </xf>
    <xf numFmtId="0" fontId="7" fillId="0" borderId="44" xfId="22" applyFont="1" applyBorder="1" applyAlignment="1">
      <alignment horizontal="center" vertical="center" wrapText="1"/>
      <protection/>
    </xf>
    <xf numFmtId="0" fontId="7" fillId="0" borderId="24" xfId="22" applyFont="1" applyBorder="1" applyAlignment="1">
      <alignment horizontal="center" vertical="center" wrapText="1"/>
      <protection/>
    </xf>
    <xf numFmtId="189" fontId="7" fillId="0" borderId="55" xfId="22" applyNumberFormat="1" applyFont="1" applyBorder="1" applyAlignment="1">
      <alignment horizontal="right" vertical="center"/>
      <protection/>
    </xf>
    <xf numFmtId="189" fontId="7" fillId="0" borderId="56" xfId="22" applyNumberFormat="1" applyFont="1" applyBorder="1" applyAlignment="1">
      <alignment horizontal="right" vertical="center"/>
      <protection/>
    </xf>
    <xf numFmtId="189" fontId="7" fillId="0" borderId="57" xfId="22" applyNumberFormat="1" applyFont="1" applyBorder="1" applyAlignment="1">
      <alignment horizontal="right" vertical="center"/>
      <protection/>
    </xf>
    <xf numFmtId="0" fontId="7" fillId="0" borderId="44" xfId="22" applyFont="1" applyBorder="1" applyAlignment="1">
      <alignment horizontal="center" vertical="center"/>
      <protection/>
    </xf>
    <xf numFmtId="0" fontId="7" fillId="0" borderId="24" xfId="22" applyFont="1" applyBorder="1" applyAlignment="1">
      <alignment horizontal="center" vertical="center"/>
      <protection/>
    </xf>
    <xf numFmtId="0" fontId="6" fillId="0" borderId="0" xfId="22" applyFont="1" applyAlignment="1">
      <alignment horizontal="left" vertical="top"/>
      <protection/>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14" xfId="0" applyFont="1" applyBorder="1" applyAlignment="1">
      <alignment horizontal="center" vertical="center"/>
    </xf>
    <xf numFmtId="0" fontId="3" fillId="0" borderId="61" xfId="0" applyFont="1" applyBorder="1" applyAlignment="1">
      <alignment horizontal="center" vertical="center"/>
    </xf>
    <xf numFmtId="0" fontId="3" fillId="0" borderId="44"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xf>
    <xf numFmtId="0" fontId="3" fillId="0" borderId="32" xfId="0" applyFont="1" applyBorder="1" applyAlignment="1">
      <alignment horizontal="center" vertical="center"/>
    </xf>
    <xf numFmtId="0" fontId="3" fillId="0" borderId="65" xfId="0" applyFont="1" applyBorder="1" applyAlignment="1">
      <alignment horizontal="center" vertical="center"/>
    </xf>
    <xf numFmtId="0" fontId="4" fillId="0" borderId="46" xfId="21" applyFont="1" applyBorder="1" applyAlignment="1">
      <alignment horizontal="center" vertical="center"/>
      <protection/>
    </xf>
    <xf numFmtId="0" fontId="4" fillId="0" borderId="30" xfId="21" applyFont="1" applyBorder="1" applyAlignment="1">
      <alignment horizontal="center" vertical="center"/>
      <protection/>
    </xf>
    <xf numFmtId="0" fontId="4" fillId="0" borderId="30" xfId="21" applyFont="1" applyBorder="1" applyAlignment="1">
      <alignment vertical="center" textRotation="255"/>
      <protection/>
    </xf>
    <xf numFmtId="0" fontId="4" fillId="0" borderId="30" xfId="0" applyFont="1" applyBorder="1" applyAlignment="1">
      <alignment vertical="center" textRotation="255"/>
    </xf>
    <xf numFmtId="0" fontId="4" fillId="0" borderId="30" xfId="0" applyFont="1" applyBorder="1" applyAlignment="1">
      <alignment horizontal="center" vertical="center" textRotation="255"/>
    </xf>
    <xf numFmtId="0" fontId="4" fillId="0" borderId="52" xfId="0" applyFont="1" applyBorder="1" applyAlignment="1">
      <alignment horizontal="center" vertical="center" textRotation="255"/>
    </xf>
    <xf numFmtId="0" fontId="4" fillId="0" borderId="47"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52" xfId="0" applyFont="1" applyBorder="1" applyAlignment="1">
      <alignment vertical="center" wrapText="1"/>
    </xf>
    <xf numFmtId="0" fontId="4" fillId="0" borderId="5" xfId="0" applyFont="1" applyBorder="1" applyAlignment="1">
      <alignment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CO2削減原単位Fig" xfId="21"/>
    <cellStyle name="標準_実践WSfig031122"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24</xdr:row>
      <xdr:rowOff>28575</xdr:rowOff>
    </xdr:from>
    <xdr:to>
      <xdr:col>8</xdr:col>
      <xdr:colOff>819150</xdr:colOff>
      <xdr:row>44</xdr:row>
      <xdr:rowOff>114300</xdr:rowOff>
    </xdr:to>
    <xdr:sp>
      <xdr:nvSpPr>
        <xdr:cNvPr id="1" name="Rectangle 1"/>
        <xdr:cNvSpPr>
          <a:spLocks/>
        </xdr:cNvSpPr>
      </xdr:nvSpPr>
      <xdr:spPr>
        <a:xfrm>
          <a:off x="285750" y="6029325"/>
          <a:ext cx="8562975" cy="3705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104775</xdr:colOff>
      <xdr:row>1</xdr:row>
      <xdr:rowOff>0</xdr:rowOff>
    </xdr:from>
    <xdr:to>
      <xdr:col>19</xdr:col>
      <xdr:colOff>752475</xdr:colOff>
      <xdr:row>17</xdr:row>
      <xdr:rowOff>114300</xdr:rowOff>
    </xdr:to>
    <xdr:sp>
      <xdr:nvSpPr>
        <xdr:cNvPr id="2" name="Rectangle 2"/>
        <xdr:cNvSpPr>
          <a:spLocks/>
        </xdr:cNvSpPr>
      </xdr:nvSpPr>
      <xdr:spPr>
        <a:xfrm>
          <a:off x="9229725" y="285750"/>
          <a:ext cx="8391525" cy="401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142875</xdr:colOff>
      <xdr:row>19</xdr:row>
      <xdr:rowOff>0</xdr:rowOff>
    </xdr:from>
    <xdr:to>
      <xdr:col>19</xdr:col>
      <xdr:colOff>790575</xdr:colOff>
      <xdr:row>44</xdr:row>
      <xdr:rowOff>104775</xdr:rowOff>
    </xdr:to>
    <xdr:sp>
      <xdr:nvSpPr>
        <xdr:cNvPr id="3" name="Rectangle 3"/>
        <xdr:cNvSpPr>
          <a:spLocks/>
        </xdr:cNvSpPr>
      </xdr:nvSpPr>
      <xdr:spPr>
        <a:xfrm>
          <a:off x="9267825" y="4705350"/>
          <a:ext cx="8391525" cy="5019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2124075</xdr:colOff>
      <xdr:row>0</xdr:row>
      <xdr:rowOff>285750</xdr:rowOff>
    </xdr:from>
    <xdr:to>
      <xdr:col>8</xdr:col>
      <xdr:colOff>285750</xdr:colOff>
      <xdr:row>2</xdr:row>
      <xdr:rowOff>342900</xdr:rowOff>
    </xdr:to>
    <xdr:sp>
      <xdr:nvSpPr>
        <xdr:cNvPr id="1" name="AutoShape 1"/>
        <xdr:cNvSpPr>
          <a:spLocks/>
        </xdr:cNvSpPr>
      </xdr:nvSpPr>
      <xdr:spPr>
        <a:xfrm>
          <a:off x="2124075" y="285750"/>
          <a:ext cx="9458325" cy="7048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2400" b="1" i="0" u="none" baseline="0"/>
            <a:t>テーマ：</a:t>
          </a:r>
        </a:p>
      </xdr:txBody>
    </xdr:sp>
    <xdr:clientData/>
  </xdr:twoCellAnchor>
  <xdr:twoCellAnchor>
    <xdr:from>
      <xdr:col>0</xdr:col>
      <xdr:colOff>485775</xdr:colOff>
      <xdr:row>16</xdr:row>
      <xdr:rowOff>161925</xdr:rowOff>
    </xdr:from>
    <xdr:to>
      <xdr:col>2</xdr:col>
      <xdr:colOff>628650</xdr:colOff>
      <xdr:row>23</xdr:row>
      <xdr:rowOff>28575</xdr:rowOff>
    </xdr:to>
    <xdr:sp>
      <xdr:nvSpPr>
        <xdr:cNvPr id="2" name="AutoShape 2"/>
        <xdr:cNvSpPr>
          <a:spLocks/>
        </xdr:cNvSpPr>
      </xdr:nvSpPr>
      <xdr:spPr>
        <a:xfrm>
          <a:off x="485775" y="8258175"/>
          <a:ext cx="4238625" cy="1152525"/>
        </a:xfrm>
        <a:prstGeom prst="wedgeRoundRectCallout">
          <a:avLst>
            <a:gd name="adj1" fmla="val 25842"/>
            <a:gd name="adj2" fmla="val -82412"/>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t>シート”CO2削減原単位”</a:t>
          </a:r>
          <a:r>
            <a:rPr lang="en-US" cap="none" sz="1800" b="0" i="0" u="none" baseline="0">
              <a:latin typeface="ＭＳ 明朝"/>
              <a:ea typeface="ＭＳ 明朝"/>
              <a:cs typeface="ＭＳ 明朝"/>
            </a:rPr>
            <a:t>から私が実践する項目の番号を入力しましょう．
</a:t>
          </a:r>
          <a:r>
            <a:rPr lang="en-US" cap="none" sz="1800" b="1" i="0" u="none" baseline="0">
              <a:latin typeface="ＭＳ 明朝"/>
              <a:ea typeface="ＭＳ 明朝"/>
              <a:cs typeface="ＭＳ 明朝"/>
            </a:rPr>
            <a:t>コード：1～67</a:t>
          </a:r>
        </a:p>
      </xdr:txBody>
    </xdr:sp>
    <xdr:clientData/>
  </xdr:twoCellAnchor>
  <xdr:twoCellAnchor>
    <xdr:from>
      <xdr:col>2</xdr:col>
      <xdr:colOff>847725</xdr:colOff>
      <xdr:row>18</xdr:row>
      <xdr:rowOff>47625</xdr:rowOff>
    </xdr:from>
    <xdr:to>
      <xdr:col>6</xdr:col>
      <xdr:colOff>276225</xdr:colOff>
      <xdr:row>22</xdr:row>
      <xdr:rowOff>28575</xdr:rowOff>
    </xdr:to>
    <xdr:sp>
      <xdr:nvSpPr>
        <xdr:cNvPr id="3" name="AutoShape 3"/>
        <xdr:cNvSpPr>
          <a:spLocks/>
        </xdr:cNvSpPr>
      </xdr:nvSpPr>
      <xdr:spPr>
        <a:xfrm>
          <a:off x="4943475" y="8524875"/>
          <a:ext cx="4229100" cy="742950"/>
        </a:xfrm>
        <a:prstGeom prst="wedgeRoundRectCallout">
          <a:avLst>
            <a:gd name="adj1" fmla="val -26402"/>
            <a:gd name="adj2" fmla="val -136666"/>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latin typeface="ＭＳ 明朝"/>
              <a:ea typeface="ＭＳ 明朝"/>
              <a:cs typeface="ＭＳ 明朝"/>
            </a:rPr>
            <a:t>私が実践できた曜日に○をつけましょう．</a:t>
          </a:r>
        </a:p>
      </xdr:txBody>
    </xdr:sp>
    <xdr:clientData/>
  </xdr:twoCellAnchor>
  <xdr:twoCellAnchor>
    <xdr:from>
      <xdr:col>9</xdr:col>
      <xdr:colOff>1019175</xdr:colOff>
      <xdr:row>21</xdr:row>
      <xdr:rowOff>85725</xdr:rowOff>
    </xdr:from>
    <xdr:to>
      <xdr:col>13</xdr:col>
      <xdr:colOff>447675</xdr:colOff>
      <xdr:row>24</xdr:row>
      <xdr:rowOff>304800</xdr:rowOff>
    </xdr:to>
    <xdr:sp>
      <xdr:nvSpPr>
        <xdr:cNvPr id="4" name="AutoShape 4"/>
        <xdr:cNvSpPr>
          <a:spLocks/>
        </xdr:cNvSpPr>
      </xdr:nvSpPr>
      <xdr:spPr>
        <a:xfrm>
          <a:off x="13515975" y="9153525"/>
          <a:ext cx="4238625" cy="857250"/>
        </a:xfrm>
        <a:prstGeom prst="wedgeRoundRectCallout">
          <a:avLst>
            <a:gd name="adj1" fmla="val -2527"/>
            <a:gd name="adj2" fmla="val -220000"/>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latin typeface="ＭＳ 明朝"/>
              <a:ea typeface="ＭＳ 明朝"/>
              <a:cs typeface="ＭＳ 明朝"/>
            </a:rPr>
            <a:t>私が1週間でCO2削減した量です．</a:t>
          </a:r>
        </a:p>
      </xdr:txBody>
    </xdr:sp>
    <xdr:clientData/>
  </xdr:twoCellAnchor>
  <xdr:twoCellAnchor>
    <xdr:from>
      <xdr:col>5</xdr:col>
      <xdr:colOff>514350</xdr:colOff>
      <xdr:row>24</xdr:row>
      <xdr:rowOff>247650</xdr:rowOff>
    </xdr:from>
    <xdr:to>
      <xdr:col>9</xdr:col>
      <xdr:colOff>485775</xdr:colOff>
      <xdr:row>27</xdr:row>
      <xdr:rowOff>0</xdr:rowOff>
    </xdr:to>
    <xdr:sp>
      <xdr:nvSpPr>
        <xdr:cNvPr id="5" name="AutoShape 5"/>
        <xdr:cNvSpPr>
          <a:spLocks/>
        </xdr:cNvSpPr>
      </xdr:nvSpPr>
      <xdr:spPr>
        <a:xfrm>
          <a:off x="8210550" y="9953625"/>
          <a:ext cx="4772025" cy="1057275"/>
        </a:xfrm>
        <a:prstGeom prst="wedgeRoundRectCallout">
          <a:avLst>
            <a:gd name="adj1" fmla="val -82087"/>
            <a:gd name="adj2" fmla="val 13962"/>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t>シート”クルマ計算シート”</a:t>
          </a:r>
          <a:r>
            <a:rPr lang="en-US" cap="none" sz="1800" b="0" i="0" u="none" baseline="0">
              <a:latin typeface="ＭＳ 明朝"/>
              <a:ea typeface="ＭＳ 明朝"/>
              <a:cs typeface="ＭＳ 明朝"/>
            </a:rPr>
            <a:t>かのNOx削減量の数値が自動的に表示されます．</a:t>
          </a:r>
        </a:p>
      </xdr:txBody>
    </xdr:sp>
    <xdr:clientData/>
  </xdr:twoCellAnchor>
  <xdr:twoCellAnchor>
    <xdr:from>
      <xdr:col>6</xdr:col>
      <xdr:colOff>866775</xdr:colOff>
      <xdr:row>16</xdr:row>
      <xdr:rowOff>190500</xdr:rowOff>
    </xdr:from>
    <xdr:to>
      <xdr:col>10</xdr:col>
      <xdr:colOff>295275</xdr:colOff>
      <xdr:row>21</xdr:row>
      <xdr:rowOff>47625</xdr:rowOff>
    </xdr:to>
    <xdr:sp>
      <xdr:nvSpPr>
        <xdr:cNvPr id="6" name="AutoShape 6"/>
        <xdr:cNvSpPr>
          <a:spLocks/>
        </xdr:cNvSpPr>
      </xdr:nvSpPr>
      <xdr:spPr>
        <a:xfrm>
          <a:off x="9763125" y="8258175"/>
          <a:ext cx="4229100" cy="838200"/>
        </a:xfrm>
        <a:prstGeom prst="wedgeRoundRectCallout">
          <a:avLst>
            <a:gd name="adj1" fmla="val 46013"/>
            <a:gd name="adj2" fmla="val -94287"/>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latin typeface="ＭＳ 明朝"/>
              <a:ea typeface="ＭＳ 明朝"/>
              <a:cs typeface="ＭＳ 明朝"/>
            </a:rPr>
            <a:t>コードを入力すると，自動的にCO2原単位が表示されます．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6</xdr:row>
      <xdr:rowOff>57150</xdr:rowOff>
    </xdr:from>
    <xdr:to>
      <xdr:col>4</xdr:col>
      <xdr:colOff>428625</xdr:colOff>
      <xdr:row>11</xdr:row>
      <xdr:rowOff>19050</xdr:rowOff>
    </xdr:to>
    <xdr:sp>
      <xdr:nvSpPr>
        <xdr:cNvPr id="1" name="AutoShape 1"/>
        <xdr:cNvSpPr>
          <a:spLocks/>
        </xdr:cNvSpPr>
      </xdr:nvSpPr>
      <xdr:spPr>
        <a:xfrm>
          <a:off x="6438900" y="1914525"/>
          <a:ext cx="1095375" cy="866775"/>
        </a:xfrm>
        <a:prstGeom prst="downArrow">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571500</xdr:colOff>
      <xdr:row>6</xdr:row>
      <xdr:rowOff>152400</xdr:rowOff>
    </xdr:from>
    <xdr:to>
      <xdr:col>6</xdr:col>
      <xdr:colOff>1171575</xdr:colOff>
      <xdr:row>10</xdr:row>
      <xdr:rowOff>133350</xdr:rowOff>
    </xdr:to>
    <xdr:sp>
      <xdr:nvSpPr>
        <xdr:cNvPr id="2" name="TextBox 2"/>
        <xdr:cNvSpPr txBox="1">
          <a:spLocks noChangeArrowheads="1"/>
        </xdr:cNvSpPr>
      </xdr:nvSpPr>
      <xdr:spPr>
        <a:xfrm>
          <a:off x="7677150" y="2009775"/>
          <a:ext cx="3267075"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t>CO2排出量やNOx排出量を計算しましょう</a:t>
          </a:r>
        </a:p>
      </xdr:txBody>
    </xdr:sp>
    <xdr:clientData/>
  </xdr:twoCellAnchor>
  <xdr:twoCellAnchor>
    <xdr:from>
      <xdr:col>1</xdr:col>
      <xdr:colOff>1933575</xdr:colOff>
      <xdr:row>5</xdr:row>
      <xdr:rowOff>76200</xdr:rowOff>
    </xdr:from>
    <xdr:to>
      <xdr:col>2</xdr:col>
      <xdr:colOff>1209675</xdr:colOff>
      <xdr:row>10</xdr:row>
      <xdr:rowOff>95250</xdr:rowOff>
    </xdr:to>
    <xdr:sp>
      <xdr:nvSpPr>
        <xdr:cNvPr id="3" name="AutoShape 4"/>
        <xdr:cNvSpPr>
          <a:spLocks/>
        </xdr:cNvSpPr>
      </xdr:nvSpPr>
      <xdr:spPr>
        <a:xfrm>
          <a:off x="2305050" y="1752600"/>
          <a:ext cx="3105150" cy="923925"/>
        </a:xfrm>
        <a:prstGeom prst="wedgeRoundRectCallout">
          <a:avLst>
            <a:gd name="adj1" fmla="val 38120"/>
            <a:gd name="adj2" fmla="val -73078"/>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今まで使っていたクルマの時間(分)を入力してください．</a:t>
          </a:r>
        </a:p>
      </xdr:txBody>
    </xdr:sp>
    <xdr:clientData/>
  </xdr:twoCellAnchor>
  <xdr:twoCellAnchor>
    <xdr:from>
      <xdr:col>7</xdr:col>
      <xdr:colOff>704850</xdr:colOff>
      <xdr:row>4</xdr:row>
      <xdr:rowOff>76200</xdr:rowOff>
    </xdr:from>
    <xdr:to>
      <xdr:col>9</xdr:col>
      <xdr:colOff>1038225</xdr:colOff>
      <xdr:row>10</xdr:row>
      <xdr:rowOff>133350</xdr:rowOff>
    </xdr:to>
    <xdr:sp>
      <xdr:nvSpPr>
        <xdr:cNvPr id="4" name="AutoShape 5"/>
        <xdr:cNvSpPr>
          <a:spLocks/>
        </xdr:cNvSpPr>
      </xdr:nvSpPr>
      <xdr:spPr>
        <a:xfrm>
          <a:off x="11811000" y="1571625"/>
          <a:ext cx="3200400" cy="1143000"/>
        </a:xfrm>
        <a:prstGeom prst="wedgeRoundRectCallout">
          <a:avLst>
            <a:gd name="adj1" fmla="val -123236"/>
            <a:gd name="adj2" fmla="val -50884"/>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クルマを使わないで，他の交通手段を使った時間(分)を入力してください．</a:t>
          </a:r>
        </a:p>
      </xdr:txBody>
    </xdr:sp>
    <xdr:clientData/>
  </xdr:twoCellAnchor>
  <xdr:twoCellAnchor>
    <xdr:from>
      <xdr:col>7</xdr:col>
      <xdr:colOff>142875</xdr:colOff>
      <xdr:row>17</xdr:row>
      <xdr:rowOff>161925</xdr:rowOff>
    </xdr:from>
    <xdr:to>
      <xdr:col>9</xdr:col>
      <xdr:colOff>733425</xdr:colOff>
      <xdr:row>22</xdr:row>
      <xdr:rowOff>85725</xdr:rowOff>
    </xdr:to>
    <xdr:sp>
      <xdr:nvSpPr>
        <xdr:cNvPr id="5" name="AutoShape 6"/>
        <xdr:cNvSpPr>
          <a:spLocks/>
        </xdr:cNvSpPr>
      </xdr:nvSpPr>
      <xdr:spPr>
        <a:xfrm>
          <a:off x="11249025" y="4943475"/>
          <a:ext cx="3457575" cy="828675"/>
        </a:xfrm>
        <a:prstGeom prst="wedgeRoundRectCallout">
          <a:avLst>
            <a:gd name="adj1" fmla="val 55152"/>
            <a:gd name="adj2" fmla="val -88555"/>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CO2削減量は，</a:t>
          </a:r>
          <a:r>
            <a:rPr lang="en-US" cap="none" sz="1400" b="0" i="0" u="none" baseline="0"/>
            <a:t>シート”CO2削減原単位”コード62</a:t>
          </a:r>
          <a:r>
            <a:rPr lang="en-US" cap="none" sz="1400" b="0" i="0" u="none" baseline="0">
              <a:latin typeface="ＭＳ 明朝"/>
              <a:ea typeface="ＭＳ 明朝"/>
              <a:cs typeface="ＭＳ 明朝"/>
            </a:rPr>
            <a:t>に入力されます．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4"/>
  <sheetViews>
    <sheetView tabSelected="1" workbookViewId="0" topLeftCell="A1">
      <selection activeCell="I17" sqref="I17"/>
    </sheetView>
  </sheetViews>
  <sheetFormatPr defaultColWidth="8.796875" defaultRowHeight="14.25"/>
  <cols>
    <col min="1" max="1" width="12.8984375" style="0" customWidth="1"/>
    <col min="2" max="2" width="17" style="0" customWidth="1"/>
    <col min="3" max="3" width="3.5" style="0" bestFit="1" customWidth="1"/>
    <col min="4" max="4" width="19.3984375" style="0" bestFit="1" customWidth="1"/>
    <col min="5" max="5" width="3.3984375" style="0" customWidth="1"/>
    <col min="6" max="6" width="12.59765625" style="0" customWidth="1"/>
    <col min="7" max="7" width="6.69921875" style="0" bestFit="1" customWidth="1"/>
    <col min="9" max="9" width="11.5" style="0" customWidth="1"/>
    <col min="10" max="10" width="2.09765625" style="0" customWidth="1"/>
  </cols>
  <sheetData>
    <row r="1" spans="5:11" ht="22.5" customHeight="1">
      <c r="E1" s="120" t="s">
        <v>202</v>
      </c>
      <c r="F1" s="121"/>
      <c r="G1" s="139" t="s">
        <v>33</v>
      </c>
      <c r="H1" s="140"/>
      <c r="I1" s="37"/>
      <c r="J1" s="128" t="s">
        <v>218</v>
      </c>
      <c r="K1" s="128"/>
    </row>
    <row r="2" spans="5:9" ht="22.5" customHeight="1">
      <c r="E2" s="141" t="s">
        <v>34</v>
      </c>
      <c r="F2" s="142"/>
      <c r="G2" s="142"/>
      <c r="H2" s="142"/>
      <c r="I2" s="143"/>
    </row>
    <row r="6" s="127" customFormat="1" ht="17.25">
      <c r="A6" s="128" t="s">
        <v>203</v>
      </c>
    </row>
    <row r="8" spans="4:7" ht="27.75" customHeight="1">
      <c r="D8" s="128"/>
      <c r="E8" s="129" t="s">
        <v>208</v>
      </c>
      <c r="F8" s="126">
        <f>ROUND('私の実践記録'!L14,1)</f>
        <v>0</v>
      </c>
      <c r="G8" s="122" t="s">
        <v>207</v>
      </c>
    </row>
    <row r="9" spans="4:5" ht="17.25">
      <c r="D9" s="128"/>
      <c r="E9" s="128"/>
    </row>
    <row r="10" spans="4:7" ht="27.75" customHeight="1">
      <c r="D10" s="128"/>
      <c r="E10" s="129" t="s">
        <v>209</v>
      </c>
      <c r="F10" s="125">
        <f>ROUND('私の実践記録'!B27,1)</f>
        <v>0</v>
      </c>
      <c r="G10" s="122" t="s">
        <v>206</v>
      </c>
    </row>
    <row r="13" s="128" customFormat="1" ht="17.25">
      <c r="A13" s="128" t="s">
        <v>210</v>
      </c>
    </row>
    <row r="16" spans="2:4" ht="26.25" customHeight="1">
      <c r="B16" s="130" t="s">
        <v>211</v>
      </c>
      <c r="D16" s="130" t="s">
        <v>213</v>
      </c>
    </row>
    <row r="17" spans="1:7" ht="37.5" customHeight="1">
      <c r="A17" s="131" t="s">
        <v>204</v>
      </c>
      <c r="B17" s="124">
        <f>F8</f>
        <v>0</v>
      </c>
      <c r="C17" s="69" t="s">
        <v>212</v>
      </c>
      <c r="D17" s="124">
        <v>17.7</v>
      </c>
      <c r="E17" s="69" t="s">
        <v>214</v>
      </c>
      <c r="F17" s="132">
        <f>ROUND(B17/D17,1)</f>
        <v>0</v>
      </c>
      <c r="G17" s="122" t="s">
        <v>215</v>
      </c>
    </row>
    <row r="19" spans="2:10" ht="26.25" customHeight="1">
      <c r="B19" s="130" t="s">
        <v>211</v>
      </c>
      <c r="D19" s="130" t="s">
        <v>213</v>
      </c>
      <c r="J19" s="128" t="s">
        <v>219</v>
      </c>
    </row>
    <row r="20" spans="1:7" ht="37.5" customHeight="1">
      <c r="A20" s="131" t="s">
        <v>205</v>
      </c>
      <c r="B20" s="133">
        <f>F10</f>
        <v>0</v>
      </c>
      <c r="C20" s="69" t="s">
        <v>212</v>
      </c>
      <c r="D20" s="133">
        <v>12.4</v>
      </c>
      <c r="E20" s="69" t="s">
        <v>214</v>
      </c>
      <c r="F20" s="132">
        <f>ROUND(B20/D20,1)</f>
        <v>0</v>
      </c>
      <c r="G20" s="122" t="s">
        <v>215</v>
      </c>
    </row>
    <row r="23" ht="17.25">
      <c r="A23" s="128" t="s">
        <v>216</v>
      </c>
    </row>
    <row r="24" ht="18.75" customHeight="1">
      <c r="A24" s="128" t="s">
        <v>217</v>
      </c>
    </row>
  </sheetData>
  <mergeCells count="2">
    <mergeCell ref="G1:H1"/>
    <mergeCell ref="E2:I2"/>
  </mergeCells>
  <printOptions/>
  <pageMargins left="0.54" right="0.22" top="1" bottom="1" header="0.51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M27"/>
  <sheetViews>
    <sheetView zoomScale="70" zoomScaleNormal="70" workbookViewId="0" topLeftCell="A4">
      <selection activeCell="A1" sqref="A1:N28"/>
    </sheetView>
  </sheetViews>
  <sheetFormatPr defaultColWidth="8.796875" defaultRowHeight="14.25"/>
  <cols>
    <col min="1" max="1" width="35.3984375" style="13" customWidth="1"/>
    <col min="2" max="2" width="7.59765625" style="13" bestFit="1" customWidth="1"/>
    <col min="3" max="10" width="12.59765625" style="13" customWidth="1"/>
    <col min="11" max="11" width="11.8984375" style="13" customWidth="1"/>
    <col min="12" max="12" width="17" style="13" customWidth="1"/>
    <col min="13" max="16384" width="9" style="13" customWidth="1"/>
  </cols>
  <sheetData>
    <row r="1" spans="1:13" ht="25.5" customHeight="1">
      <c r="A1" s="151" t="s">
        <v>32</v>
      </c>
      <c r="B1" s="151"/>
      <c r="C1" s="151"/>
      <c r="D1" s="151"/>
      <c r="E1" s="151"/>
      <c r="F1" s="151"/>
      <c r="G1" s="151"/>
      <c r="H1" s="151"/>
      <c r="J1" s="134"/>
      <c r="K1" s="134"/>
      <c r="L1" s="134"/>
      <c r="M1" s="14"/>
    </row>
    <row r="2" spans="1:12" ht="25.5" customHeight="1">
      <c r="A2" s="151"/>
      <c r="B2" s="151"/>
      <c r="C2" s="151"/>
      <c r="D2" s="151"/>
      <c r="E2" s="151"/>
      <c r="F2" s="151"/>
      <c r="G2" s="151"/>
      <c r="H2" s="151"/>
      <c r="J2" s="134"/>
      <c r="K2" s="134"/>
      <c r="L2" s="134"/>
    </row>
    <row r="3" ht="33" customHeight="1" thickBot="1"/>
    <row r="4" spans="1:12" ht="28.5" customHeight="1">
      <c r="A4" s="149" t="s">
        <v>35</v>
      </c>
      <c r="B4" s="63" t="s">
        <v>124</v>
      </c>
      <c r="C4" s="15" t="s">
        <v>36</v>
      </c>
      <c r="D4" s="16" t="s">
        <v>36</v>
      </c>
      <c r="E4" s="16" t="s">
        <v>36</v>
      </c>
      <c r="F4" s="16" t="s">
        <v>36</v>
      </c>
      <c r="G4" s="16" t="s">
        <v>36</v>
      </c>
      <c r="H4" s="16" t="s">
        <v>36</v>
      </c>
      <c r="I4" s="17" t="s">
        <v>36</v>
      </c>
      <c r="J4" s="18" t="s">
        <v>37</v>
      </c>
      <c r="K4" s="144" t="s">
        <v>41</v>
      </c>
      <c r="L4" s="144" t="s">
        <v>42</v>
      </c>
    </row>
    <row r="5" spans="1:12" ht="28.5" customHeight="1" thickBot="1">
      <c r="A5" s="150"/>
      <c r="B5" s="64"/>
      <c r="C5" s="19" t="s">
        <v>38</v>
      </c>
      <c r="D5" s="20" t="s">
        <v>38</v>
      </c>
      <c r="E5" s="20" t="s">
        <v>38</v>
      </c>
      <c r="F5" s="20" t="s">
        <v>38</v>
      </c>
      <c r="G5" s="20" t="s">
        <v>38</v>
      </c>
      <c r="H5" s="20" t="s">
        <v>38</v>
      </c>
      <c r="I5" s="21" t="s">
        <v>38</v>
      </c>
      <c r="J5" s="22" t="s">
        <v>40</v>
      </c>
      <c r="K5" s="150"/>
      <c r="L5" s="145"/>
    </row>
    <row r="6" spans="1:12" ht="52.5" customHeight="1">
      <c r="A6" s="23"/>
      <c r="B6" s="65"/>
      <c r="C6" s="39"/>
      <c r="D6" s="40"/>
      <c r="E6" s="40"/>
      <c r="F6" s="40"/>
      <c r="G6" s="40"/>
      <c r="H6" s="40"/>
      <c r="I6" s="41"/>
      <c r="J6" s="24">
        <f>COUNTIF(C6:I6,"○")</f>
        <v>0</v>
      </c>
      <c r="K6" s="114">
        <f>IF(B6="",0,LOOKUP(B6,'CO2削減原単位'!$C$3:$C$69,'CO2削減原単位'!$E$3:$E$69))</f>
        <v>0</v>
      </c>
      <c r="L6" s="60">
        <f>IF(B6="",0,J6*K6)</f>
        <v>0</v>
      </c>
    </row>
    <row r="7" spans="1:12" ht="52.5" customHeight="1">
      <c r="A7" s="25"/>
      <c r="B7" s="66"/>
      <c r="C7" s="42"/>
      <c r="D7" s="43"/>
      <c r="E7" s="43"/>
      <c r="F7" s="43"/>
      <c r="G7" s="43"/>
      <c r="H7" s="43"/>
      <c r="I7" s="44"/>
      <c r="J7" s="26">
        <f aca="true" t="shared" si="0" ref="J7:J13">COUNTIF(C7:I7,"○")</f>
        <v>0</v>
      </c>
      <c r="K7" s="25">
        <f>IF(B7="",0,LOOKUP(B7,'CO2削減原単位'!$C$3:$C$69,'CO2削減原単位'!$E$3:$E$69))</f>
        <v>0</v>
      </c>
      <c r="L7" s="61">
        <f aca="true" t="shared" si="1" ref="L7:L13">IF(B7="",0,J7*K7)</f>
        <v>0</v>
      </c>
    </row>
    <row r="8" spans="1:12" ht="52.5" customHeight="1">
      <c r="A8" s="25"/>
      <c r="B8" s="66"/>
      <c r="C8" s="42"/>
      <c r="D8" s="43"/>
      <c r="E8" s="43"/>
      <c r="F8" s="43"/>
      <c r="G8" s="43"/>
      <c r="H8" s="43"/>
      <c r="I8" s="44"/>
      <c r="J8" s="26">
        <f t="shared" si="0"/>
        <v>0</v>
      </c>
      <c r="K8" s="25">
        <f>IF(B8="",0,LOOKUP(B8,'CO2削減原単位'!$C$3:$C$69,'CO2削減原単位'!$E$3:$E$69))</f>
        <v>0</v>
      </c>
      <c r="L8" s="61">
        <f t="shared" si="1"/>
        <v>0</v>
      </c>
    </row>
    <row r="9" spans="1:12" ht="52.5" customHeight="1">
      <c r="A9" s="25"/>
      <c r="B9" s="66"/>
      <c r="C9" s="43"/>
      <c r="D9" s="43"/>
      <c r="E9" s="43"/>
      <c r="F9" s="43"/>
      <c r="G9" s="43"/>
      <c r="H9" s="43"/>
      <c r="I9" s="43"/>
      <c r="J9" s="26">
        <f t="shared" si="0"/>
        <v>0</v>
      </c>
      <c r="K9" s="25">
        <f>IF(B9="",0,LOOKUP(B9,'CO2削減原単位'!$C$3:$C$69,'CO2削減原単位'!$E$3:$E$69))</f>
        <v>0</v>
      </c>
      <c r="L9" s="61">
        <f t="shared" si="1"/>
        <v>0</v>
      </c>
    </row>
    <row r="10" spans="1:12" ht="52.5" customHeight="1">
      <c r="A10" s="25"/>
      <c r="B10" s="66"/>
      <c r="C10" s="43"/>
      <c r="D10" s="43"/>
      <c r="E10" s="43"/>
      <c r="F10" s="43"/>
      <c r="G10" s="43"/>
      <c r="H10" s="43"/>
      <c r="I10" s="43"/>
      <c r="J10" s="26">
        <f t="shared" si="0"/>
        <v>0</v>
      </c>
      <c r="K10" s="25">
        <f>IF(B10="",0,LOOKUP(B10,'CO2削減原単位'!$C$3:$C$69,'CO2削減原単位'!$E$3:$E$69))</f>
        <v>0</v>
      </c>
      <c r="L10" s="61">
        <f t="shared" si="1"/>
        <v>0</v>
      </c>
    </row>
    <row r="11" spans="1:12" ht="52.5" customHeight="1">
      <c r="A11" s="25"/>
      <c r="B11" s="66"/>
      <c r="C11" s="43"/>
      <c r="D11" s="43"/>
      <c r="E11" s="43"/>
      <c r="F11" s="43"/>
      <c r="G11" s="43"/>
      <c r="H11" s="43"/>
      <c r="I11" s="43"/>
      <c r="J11" s="26">
        <f t="shared" si="0"/>
        <v>0</v>
      </c>
      <c r="K11" s="25">
        <f>IF(B11="",0,LOOKUP(B11,'CO2削減原単位'!$C$3:$C$69,'CO2削減原単位'!$E$3:$E$69))</f>
        <v>0</v>
      </c>
      <c r="L11" s="61">
        <f t="shared" si="1"/>
        <v>0</v>
      </c>
    </row>
    <row r="12" spans="1:12" ht="52.5" customHeight="1">
      <c r="A12" s="25"/>
      <c r="B12" s="66"/>
      <c r="C12" s="43"/>
      <c r="D12" s="43"/>
      <c r="E12" s="43"/>
      <c r="F12" s="43"/>
      <c r="G12" s="43"/>
      <c r="H12" s="43"/>
      <c r="I12" s="44"/>
      <c r="J12" s="26">
        <f t="shared" si="0"/>
        <v>0</v>
      </c>
      <c r="K12" s="25">
        <f>IF(B12="",0,LOOKUP(B12,'CO2削減原単位'!$C$3:$C$69,'CO2削減原単位'!$E$3:$E$69))</f>
        <v>0</v>
      </c>
      <c r="L12" s="61">
        <f t="shared" si="1"/>
        <v>0</v>
      </c>
    </row>
    <row r="13" spans="1:12" ht="52.5" customHeight="1" thickBot="1">
      <c r="A13" s="27"/>
      <c r="B13" s="67"/>
      <c r="C13" s="19"/>
      <c r="D13" s="123"/>
      <c r="E13" s="123"/>
      <c r="F13" s="123"/>
      <c r="G13" s="123"/>
      <c r="H13" s="20"/>
      <c r="I13" s="21"/>
      <c r="J13" s="59">
        <f t="shared" si="0"/>
        <v>0</v>
      </c>
      <c r="K13" s="58">
        <f>IF(B13="",0,LOOKUP(B13,'CO2削減原単位'!$C$3:$C$69,'CO2削減原単位'!$E$3:$E$69))</f>
        <v>0</v>
      </c>
      <c r="L13" s="62">
        <f t="shared" si="1"/>
        <v>0</v>
      </c>
    </row>
    <row r="14" spans="1:12" ht="52.5" customHeight="1" thickBot="1">
      <c r="A14" s="32" t="s">
        <v>39</v>
      </c>
      <c r="B14" s="64"/>
      <c r="C14" s="28"/>
      <c r="D14" s="29"/>
      <c r="E14" s="29"/>
      <c r="F14" s="29"/>
      <c r="G14" s="29"/>
      <c r="H14" s="29"/>
      <c r="I14" s="30"/>
      <c r="J14" s="31"/>
      <c r="K14" s="33"/>
      <c r="L14" s="38">
        <f>SUM(L6:L13)</f>
        <v>0</v>
      </c>
    </row>
    <row r="15" ht="7.5" customHeight="1"/>
    <row r="25" ht="29.25" customHeight="1">
      <c r="A25" s="13" t="s">
        <v>127</v>
      </c>
    </row>
    <row r="26" ht="18" thickBot="1"/>
    <row r="27" spans="1:4" ht="55.5" customHeight="1" thickBot="1">
      <c r="A27" s="68" t="s">
        <v>126</v>
      </c>
      <c r="B27" s="146">
        <f>-'クルマ計算シート'!J27</f>
        <v>0</v>
      </c>
      <c r="C27" s="147"/>
      <c r="D27" s="148"/>
    </row>
  </sheetData>
  <mergeCells count="5">
    <mergeCell ref="L4:L5"/>
    <mergeCell ref="B27:D27"/>
    <mergeCell ref="A4:A5"/>
    <mergeCell ref="A1:H2"/>
    <mergeCell ref="K4:K5"/>
  </mergeCells>
  <printOptions horizontalCentered="1"/>
  <pageMargins left="0.7874015748031497" right="0.7874015748031497" top="0.45" bottom="0.65" header="0.23" footer="0.5118110236220472"/>
  <pageSetup horizontalDpi="360" verticalDpi="360" orientation="landscape" paperSize="9" scale="60" r:id="rId2"/>
  <drawing r:id="rId1"/>
</worksheet>
</file>

<file path=xl/worksheets/sheet3.xml><?xml version="1.0" encoding="utf-8"?>
<worksheet xmlns="http://schemas.openxmlformats.org/spreadsheetml/2006/main" xmlns:r="http://schemas.openxmlformats.org/officeDocument/2006/relationships">
  <sheetPr>
    <tabColor indexed="11"/>
  </sheetPr>
  <dimension ref="B2:J27"/>
  <sheetViews>
    <sheetView workbookViewId="0" topLeftCell="A1">
      <selection activeCell="D16" sqref="D16"/>
    </sheetView>
  </sheetViews>
  <sheetFormatPr defaultColWidth="8.796875" defaultRowHeight="14.25"/>
  <cols>
    <col min="1" max="1" width="3.8984375" style="0" customWidth="1"/>
    <col min="2" max="2" width="40.19921875" style="0" customWidth="1"/>
    <col min="3" max="3" width="16.5" style="0" customWidth="1"/>
    <col min="4" max="8" width="14" style="0" customWidth="1"/>
    <col min="9" max="9" width="16.09765625" style="0" bestFit="1" customWidth="1"/>
    <col min="10" max="10" width="14.09765625" style="0" customWidth="1"/>
  </cols>
  <sheetData>
    <row r="1" ht="14.25" thickBot="1"/>
    <row r="2" spans="2:8" ht="27" customHeight="1">
      <c r="B2" s="154" t="s">
        <v>0</v>
      </c>
      <c r="C2" s="152" t="s">
        <v>12</v>
      </c>
      <c r="D2" s="156" t="s">
        <v>125</v>
      </c>
      <c r="E2" s="156"/>
      <c r="F2" s="156"/>
      <c r="G2" s="156"/>
      <c r="H2" s="157"/>
    </row>
    <row r="3" spans="2:8" ht="27" customHeight="1">
      <c r="B3" s="155"/>
      <c r="C3" s="153"/>
      <c r="D3" s="5" t="s">
        <v>1</v>
      </c>
      <c r="E3" s="6" t="s">
        <v>2</v>
      </c>
      <c r="F3" s="6" t="s">
        <v>3</v>
      </c>
      <c r="G3" s="6" t="s">
        <v>13</v>
      </c>
      <c r="H3" s="7" t="s">
        <v>14</v>
      </c>
    </row>
    <row r="4" spans="2:8" ht="49.5" customHeight="1" thickBot="1">
      <c r="B4" s="8"/>
      <c r="C4" s="135"/>
      <c r="D4" s="136"/>
      <c r="E4" s="137"/>
      <c r="F4" s="137"/>
      <c r="G4" s="137"/>
      <c r="H4" s="138"/>
    </row>
    <row r="12" ht="14.25" thickBot="1"/>
    <row r="13" spans="2:10" ht="27" customHeight="1">
      <c r="B13" s="1"/>
      <c r="C13" s="159" t="s">
        <v>15</v>
      </c>
      <c r="D13" s="158" t="s">
        <v>30</v>
      </c>
      <c r="E13" s="156"/>
      <c r="F13" s="156"/>
      <c r="G13" s="156"/>
      <c r="H13" s="156"/>
      <c r="I13" s="156"/>
      <c r="J13" s="161" t="s">
        <v>10</v>
      </c>
    </row>
    <row r="14" spans="2:10" ht="27" customHeight="1">
      <c r="B14" s="2"/>
      <c r="C14" s="160"/>
      <c r="D14" s="9" t="s">
        <v>5</v>
      </c>
      <c r="E14" s="10" t="s">
        <v>6</v>
      </c>
      <c r="F14" s="10" t="s">
        <v>7</v>
      </c>
      <c r="G14" s="10" t="s">
        <v>16</v>
      </c>
      <c r="H14" s="36" t="s">
        <v>17</v>
      </c>
      <c r="I14" s="34" t="s">
        <v>8</v>
      </c>
      <c r="J14" s="162"/>
    </row>
    <row r="15" spans="2:10" ht="27" customHeight="1">
      <c r="B15" s="3"/>
      <c r="C15" s="11" t="s">
        <v>18</v>
      </c>
      <c r="D15" s="12" t="s">
        <v>19</v>
      </c>
      <c r="E15" s="6" t="s">
        <v>20</v>
      </c>
      <c r="F15" s="6" t="s">
        <v>21</v>
      </c>
      <c r="G15" s="6" t="s">
        <v>22</v>
      </c>
      <c r="H15" s="11" t="s">
        <v>23</v>
      </c>
      <c r="I15" s="35" t="s">
        <v>28</v>
      </c>
      <c r="J15" s="163"/>
    </row>
    <row r="16" spans="2:10" ht="49.5" customHeight="1" thickBot="1">
      <c r="B16" s="4" t="s">
        <v>9</v>
      </c>
      <c r="C16" s="45">
        <f>C4*0.094</f>
        <v>0</v>
      </c>
      <c r="D16" s="46"/>
      <c r="E16" s="47"/>
      <c r="F16" s="48">
        <f>F4*0.025</f>
        <v>0</v>
      </c>
      <c r="G16" s="48">
        <f>G4*0.039</f>
        <v>0</v>
      </c>
      <c r="H16" s="45">
        <f>H4*0.094</f>
        <v>0</v>
      </c>
      <c r="I16" s="49">
        <f>F16+G16+H16</f>
        <v>0</v>
      </c>
      <c r="J16" s="50">
        <f>I16-C16</f>
        <v>0</v>
      </c>
    </row>
    <row r="23" ht="14.25" thickBot="1"/>
    <row r="24" spans="2:10" ht="27" customHeight="1">
      <c r="B24" s="1"/>
      <c r="C24" s="159" t="s">
        <v>15</v>
      </c>
      <c r="D24" s="164" t="s">
        <v>31</v>
      </c>
      <c r="E24" s="165"/>
      <c r="F24" s="165"/>
      <c r="G24" s="165"/>
      <c r="H24" s="165"/>
      <c r="I24" s="166"/>
      <c r="J24" s="161" t="s">
        <v>11</v>
      </c>
    </row>
    <row r="25" spans="2:10" ht="27" customHeight="1">
      <c r="B25" s="2"/>
      <c r="C25" s="160"/>
      <c r="D25" s="9" t="s">
        <v>5</v>
      </c>
      <c r="E25" s="10" t="s">
        <v>6</v>
      </c>
      <c r="F25" s="10" t="s">
        <v>7</v>
      </c>
      <c r="G25" s="10" t="s">
        <v>16</v>
      </c>
      <c r="H25" s="36" t="s">
        <v>17</v>
      </c>
      <c r="I25" s="34" t="s">
        <v>8</v>
      </c>
      <c r="J25" s="162"/>
    </row>
    <row r="26" spans="2:10" ht="27" customHeight="1">
      <c r="B26" s="3"/>
      <c r="C26" s="11" t="s">
        <v>24</v>
      </c>
      <c r="D26" s="12" t="s">
        <v>19</v>
      </c>
      <c r="E26" s="6" t="s">
        <v>20</v>
      </c>
      <c r="F26" s="6" t="s">
        <v>25</v>
      </c>
      <c r="G26" s="6" t="s">
        <v>26</v>
      </c>
      <c r="H26" s="11" t="s">
        <v>27</v>
      </c>
      <c r="I26" s="35" t="s">
        <v>29</v>
      </c>
      <c r="J26" s="163"/>
    </row>
    <row r="27" spans="2:10" ht="49.5" customHeight="1" thickBot="1">
      <c r="B27" s="4" t="s">
        <v>4</v>
      </c>
      <c r="C27" s="51">
        <f>C4*0.108</f>
        <v>0</v>
      </c>
      <c r="D27" s="52"/>
      <c r="E27" s="53"/>
      <c r="F27" s="53"/>
      <c r="G27" s="54">
        <f>G4*0.045</f>
        <v>0</v>
      </c>
      <c r="H27" s="55">
        <f>H4*0.108</f>
        <v>0</v>
      </c>
      <c r="I27" s="56">
        <f>G27+H27</f>
        <v>0</v>
      </c>
      <c r="J27" s="57">
        <f>I27-C27</f>
        <v>0</v>
      </c>
    </row>
  </sheetData>
  <mergeCells count="9">
    <mergeCell ref="J13:J15"/>
    <mergeCell ref="C24:C25"/>
    <mergeCell ref="D24:I24"/>
    <mergeCell ref="J24:J26"/>
    <mergeCell ref="C2:C3"/>
    <mergeCell ref="B2:B3"/>
    <mergeCell ref="D2:H2"/>
    <mergeCell ref="D13:I13"/>
    <mergeCell ref="C13:C14"/>
  </mergeCells>
  <printOptions/>
  <pageMargins left="0.75" right="0.3" top="1" bottom="1" header="0.512" footer="0.512"/>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sheetPr>
    <tabColor indexed="15"/>
  </sheetPr>
  <dimension ref="A2:G69"/>
  <sheetViews>
    <sheetView workbookViewId="0" topLeftCell="E31">
      <selection activeCell="M19" sqref="M19"/>
    </sheetView>
  </sheetViews>
  <sheetFormatPr defaultColWidth="8.796875" defaultRowHeight="18" customHeight="1"/>
  <cols>
    <col min="1" max="1" width="4.8984375" style="73" customWidth="1"/>
    <col min="2" max="2" width="13.69921875" style="73" customWidth="1"/>
    <col min="3" max="3" width="6.09765625" style="73" bestFit="1" customWidth="1"/>
    <col min="4" max="4" width="63.59765625" style="74" customWidth="1"/>
    <col min="5" max="5" width="9" style="75" customWidth="1"/>
    <col min="6" max="6" width="13.09765625" style="73" customWidth="1"/>
    <col min="7" max="7" width="37.09765625" style="74" bestFit="1" customWidth="1"/>
    <col min="8" max="16384" width="9" style="73" customWidth="1"/>
  </cols>
  <sheetData>
    <row r="2" spans="1:7" s="79" customFormat="1" ht="18" customHeight="1">
      <c r="A2" s="167" t="s">
        <v>45</v>
      </c>
      <c r="B2" s="168"/>
      <c r="C2" s="71" t="s">
        <v>167</v>
      </c>
      <c r="D2" s="76" t="s">
        <v>46</v>
      </c>
      <c r="E2" s="72" t="s">
        <v>47</v>
      </c>
      <c r="F2" s="77"/>
      <c r="G2" s="78" t="s">
        <v>48</v>
      </c>
    </row>
    <row r="3" spans="1:7" ht="20.25" customHeight="1">
      <c r="A3" s="169" t="s">
        <v>131</v>
      </c>
      <c r="B3" s="80" t="s">
        <v>49</v>
      </c>
      <c r="C3" s="81">
        <v>1</v>
      </c>
      <c r="D3" s="82" t="s">
        <v>50</v>
      </c>
      <c r="E3" s="83">
        <v>0.005</v>
      </c>
      <c r="F3" s="84" t="s">
        <v>168</v>
      </c>
      <c r="G3" s="85" t="s">
        <v>51</v>
      </c>
    </row>
    <row r="4" spans="1:7" ht="20.25" customHeight="1">
      <c r="A4" s="170"/>
      <c r="B4" s="80"/>
      <c r="C4" s="86">
        <v>2</v>
      </c>
      <c r="D4" s="87" t="s">
        <v>52</v>
      </c>
      <c r="E4" s="88">
        <v>0.011</v>
      </c>
      <c r="F4" s="70" t="s">
        <v>169</v>
      </c>
      <c r="G4" s="89" t="s">
        <v>51</v>
      </c>
    </row>
    <row r="5" spans="1:7" ht="20.25" customHeight="1">
      <c r="A5" s="170"/>
      <c r="B5" s="80"/>
      <c r="C5" s="86">
        <v>3</v>
      </c>
      <c r="D5" s="87" t="s">
        <v>53</v>
      </c>
      <c r="E5" s="88">
        <v>0.027</v>
      </c>
      <c r="F5" s="70" t="s">
        <v>170</v>
      </c>
      <c r="G5" s="89" t="s">
        <v>54</v>
      </c>
    </row>
    <row r="6" spans="1:7" ht="20.25" customHeight="1">
      <c r="A6" s="170"/>
      <c r="B6" s="84"/>
      <c r="C6" s="86">
        <v>4</v>
      </c>
      <c r="D6" s="87" t="s">
        <v>55</v>
      </c>
      <c r="E6" s="88">
        <v>0.07</v>
      </c>
      <c r="F6" s="70" t="s">
        <v>171</v>
      </c>
      <c r="G6" s="89" t="s">
        <v>54</v>
      </c>
    </row>
    <row r="7" spans="1:7" ht="20.25" customHeight="1">
      <c r="A7" s="170"/>
      <c r="B7" s="80" t="s">
        <v>172</v>
      </c>
      <c r="C7" s="86">
        <v>5</v>
      </c>
      <c r="D7" s="87" t="s">
        <v>61</v>
      </c>
      <c r="E7" s="88">
        <v>0.036</v>
      </c>
      <c r="F7" s="70" t="s">
        <v>173</v>
      </c>
      <c r="G7" s="89" t="s">
        <v>62</v>
      </c>
    </row>
    <row r="8" spans="1:7" ht="20.25" customHeight="1">
      <c r="A8" s="170"/>
      <c r="B8" s="80"/>
      <c r="C8" s="86">
        <v>6</v>
      </c>
      <c r="D8" s="87" t="s">
        <v>63</v>
      </c>
      <c r="E8" s="88">
        <v>0.017</v>
      </c>
      <c r="F8" s="70" t="s">
        <v>64</v>
      </c>
      <c r="G8" s="89"/>
    </row>
    <row r="9" spans="1:7" s="93" customFormat="1" ht="20.25" customHeight="1">
      <c r="A9" s="170"/>
      <c r="B9" s="90"/>
      <c r="C9" s="86">
        <v>7</v>
      </c>
      <c r="D9" s="91" t="s">
        <v>132</v>
      </c>
      <c r="E9" s="92">
        <v>0.005</v>
      </c>
      <c r="F9" s="70" t="s">
        <v>174</v>
      </c>
      <c r="G9" s="92" t="s">
        <v>160</v>
      </c>
    </row>
    <row r="10" spans="1:7" s="93" customFormat="1" ht="20.25" customHeight="1">
      <c r="A10" s="170"/>
      <c r="B10" s="94"/>
      <c r="C10" s="86">
        <v>8</v>
      </c>
      <c r="D10" s="95" t="s">
        <v>133</v>
      </c>
      <c r="E10" s="96">
        <v>0.036</v>
      </c>
      <c r="F10" s="70" t="s">
        <v>173</v>
      </c>
      <c r="G10" s="92" t="s">
        <v>160</v>
      </c>
    </row>
    <row r="11" spans="1:7" ht="20.25" customHeight="1">
      <c r="A11" s="170"/>
      <c r="B11" s="84" t="s">
        <v>175</v>
      </c>
      <c r="C11" s="86">
        <v>9</v>
      </c>
      <c r="D11" s="87" t="s">
        <v>128</v>
      </c>
      <c r="E11" s="88">
        <v>0.01</v>
      </c>
      <c r="F11" s="70" t="s">
        <v>64</v>
      </c>
      <c r="G11" s="89"/>
    </row>
    <row r="12" spans="1:7" s="93" customFormat="1" ht="20.25" customHeight="1">
      <c r="A12" s="170"/>
      <c r="B12" s="97" t="s">
        <v>176</v>
      </c>
      <c r="C12" s="86">
        <v>10</v>
      </c>
      <c r="D12" s="91" t="s">
        <v>134</v>
      </c>
      <c r="E12" s="92">
        <v>0.036</v>
      </c>
      <c r="F12" s="70" t="s">
        <v>177</v>
      </c>
      <c r="G12" s="99"/>
    </row>
    <row r="13" spans="1:7" ht="20.25" customHeight="1">
      <c r="A13" s="170"/>
      <c r="B13" s="84" t="s">
        <v>178</v>
      </c>
      <c r="C13" s="86">
        <v>11</v>
      </c>
      <c r="D13" s="82" t="s">
        <v>82</v>
      </c>
      <c r="E13" s="83">
        <v>0.108</v>
      </c>
      <c r="F13" s="84" t="s">
        <v>83</v>
      </c>
      <c r="G13" s="85" t="s">
        <v>84</v>
      </c>
    </row>
    <row r="14" spans="1:7" ht="20.25" customHeight="1">
      <c r="A14" s="170"/>
      <c r="B14" s="84" t="s">
        <v>179</v>
      </c>
      <c r="C14" s="86">
        <v>12</v>
      </c>
      <c r="D14" s="87" t="s">
        <v>85</v>
      </c>
      <c r="E14" s="88">
        <v>0.005</v>
      </c>
      <c r="F14" s="70" t="s">
        <v>83</v>
      </c>
      <c r="G14" s="89" t="s">
        <v>86</v>
      </c>
    </row>
    <row r="15" spans="1:7" s="93" customFormat="1" ht="20.25" customHeight="1">
      <c r="A15" s="170"/>
      <c r="B15" s="97" t="s">
        <v>162</v>
      </c>
      <c r="C15" s="86">
        <v>13</v>
      </c>
      <c r="D15" s="91" t="s">
        <v>139</v>
      </c>
      <c r="E15" s="92">
        <v>0.01</v>
      </c>
      <c r="F15" s="70" t="s">
        <v>64</v>
      </c>
      <c r="G15" s="99"/>
    </row>
    <row r="16" spans="1:7" ht="20.25" customHeight="1">
      <c r="A16" s="170"/>
      <c r="B16" s="84" t="s">
        <v>65</v>
      </c>
      <c r="C16" s="86">
        <v>14</v>
      </c>
      <c r="D16" s="87" t="s">
        <v>66</v>
      </c>
      <c r="E16" s="88">
        <v>0.005</v>
      </c>
      <c r="F16" s="70" t="s">
        <v>180</v>
      </c>
      <c r="G16" s="89"/>
    </row>
    <row r="17" spans="1:7" s="93" customFormat="1" ht="20.25" customHeight="1">
      <c r="A17" s="170"/>
      <c r="B17" s="97" t="s">
        <v>163</v>
      </c>
      <c r="C17" s="86">
        <v>15</v>
      </c>
      <c r="D17" s="91" t="s">
        <v>140</v>
      </c>
      <c r="E17" s="92">
        <v>0.239</v>
      </c>
      <c r="F17" s="70" t="s">
        <v>64</v>
      </c>
      <c r="G17" s="99" t="s">
        <v>141</v>
      </c>
    </row>
    <row r="18" spans="1:7" s="93" customFormat="1" ht="20.25" customHeight="1">
      <c r="A18" s="170"/>
      <c r="B18" s="97" t="s">
        <v>164</v>
      </c>
      <c r="C18" s="86">
        <v>16</v>
      </c>
      <c r="D18" s="91" t="s">
        <v>142</v>
      </c>
      <c r="E18" s="92">
        <v>0.002</v>
      </c>
      <c r="F18" s="70" t="s">
        <v>181</v>
      </c>
      <c r="G18" s="99"/>
    </row>
    <row r="19" spans="1:7" ht="20.25" customHeight="1">
      <c r="A19" s="170"/>
      <c r="B19" s="80" t="s">
        <v>182</v>
      </c>
      <c r="C19" s="86">
        <v>17</v>
      </c>
      <c r="D19" s="87" t="s">
        <v>56</v>
      </c>
      <c r="E19" s="88">
        <v>0.152</v>
      </c>
      <c r="F19" s="70" t="s">
        <v>183</v>
      </c>
      <c r="G19" s="89" t="s">
        <v>57</v>
      </c>
    </row>
    <row r="20" spans="1:7" ht="20.25" customHeight="1">
      <c r="A20" s="170"/>
      <c r="B20" s="84"/>
      <c r="C20" s="86">
        <v>18</v>
      </c>
      <c r="D20" s="87" t="s">
        <v>59</v>
      </c>
      <c r="E20" s="88">
        <v>0.108</v>
      </c>
      <c r="F20" s="70" t="s">
        <v>184</v>
      </c>
      <c r="G20" s="89" t="s">
        <v>60</v>
      </c>
    </row>
    <row r="21" spans="1:7" ht="20.25" customHeight="1">
      <c r="A21" s="170"/>
      <c r="B21" s="70" t="s">
        <v>80</v>
      </c>
      <c r="C21" s="86">
        <v>19</v>
      </c>
      <c r="D21" s="87" t="s">
        <v>81</v>
      </c>
      <c r="E21" s="88">
        <v>0.106</v>
      </c>
      <c r="F21" s="70" t="s">
        <v>74</v>
      </c>
      <c r="G21" s="89"/>
    </row>
    <row r="22" spans="1:7" ht="20.25" customHeight="1">
      <c r="A22" s="170"/>
      <c r="B22" s="80" t="s">
        <v>185</v>
      </c>
      <c r="C22" s="86">
        <v>20</v>
      </c>
      <c r="D22" s="87" t="s">
        <v>87</v>
      </c>
      <c r="E22" s="88">
        <v>0.252</v>
      </c>
      <c r="F22" s="70" t="s">
        <v>83</v>
      </c>
      <c r="G22" s="89" t="s">
        <v>88</v>
      </c>
    </row>
    <row r="23" spans="1:7" ht="20.25" customHeight="1">
      <c r="A23" s="170"/>
      <c r="B23" s="84"/>
      <c r="C23" s="86">
        <v>21</v>
      </c>
      <c r="D23" s="87" t="s">
        <v>89</v>
      </c>
      <c r="E23" s="88">
        <v>0.411</v>
      </c>
      <c r="F23" s="70" t="s">
        <v>64</v>
      </c>
      <c r="G23" s="89"/>
    </row>
    <row r="24" spans="1:7" ht="20.25" customHeight="1">
      <c r="A24" s="170"/>
      <c r="B24" s="80" t="s">
        <v>90</v>
      </c>
      <c r="C24" s="86">
        <v>22</v>
      </c>
      <c r="D24" s="87" t="s">
        <v>87</v>
      </c>
      <c r="E24" s="88">
        <v>0.18</v>
      </c>
      <c r="F24" s="70" t="s">
        <v>83</v>
      </c>
      <c r="G24" s="89" t="s">
        <v>91</v>
      </c>
    </row>
    <row r="25" spans="1:7" ht="20.25" customHeight="1">
      <c r="A25" s="170"/>
      <c r="B25" s="84"/>
      <c r="C25" s="86">
        <v>23</v>
      </c>
      <c r="D25" s="87" t="s">
        <v>92</v>
      </c>
      <c r="E25" s="88">
        <v>0.45</v>
      </c>
      <c r="F25" s="70" t="s">
        <v>64</v>
      </c>
      <c r="G25" s="89" t="s">
        <v>186</v>
      </c>
    </row>
    <row r="26" spans="1:7" s="93" customFormat="1" ht="20.25" customHeight="1">
      <c r="A26" s="170"/>
      <c r="B26" s="97" t="s">
        <v>161</v>
      </c>
      <c r="C26" s="86">
        <v>24</v>
      </c>
      <c r="D26" s="95" t="s">
        <v>135</v>
      </c>
      <c r="E26" s="98">
        <v>0.112</v>
      </c>
      <c r="F26" s="70" t="s">
        <v>64</v>
      </c>
      <c r="G26" s="98" t="s">
        <v>136</v>
      </c>
    </row>
    <row r="27" spans="1:7" ht="20.25" customHeight="1">
      <c r="A27" s="170"/>
      <c r="B27" s="80" t="s">
        <v>67</v>
      </c>
      <c r="C27" s="86">
        <v>25</v>
      </c>
      <c r="D27" s="87" t="s">
        <v>68</v>
      </c>
      <c r="E27" s="88">
        <v>0.068</v>
      </c>
      <c r="F27" s="70" t="s">
        <v>64</v>
      </c>
      <c r="G27" s="89"/>
    </row>
    <row r="28" spans="1:7" ht="20.25" customHeight="1">
      <c r="A28" s="170"/>
      <c r="B28" s="80"/>
      <c r="C28" s="86">
        <v>26</v>
      </c>
      <c r="D28" s="87" t="s">
        <v>69</v>
      </c>
      <c r="E28" s="88">
        <v>0.016</v>
      </c>
      <c r="F28" s="70" t="s">
        <v>64</v>
      </c>
      <c r="G28" s="89"/>
    </row>
    <row r="29" spans="1:7" ht="20.25" customHeight="1">
      <c r="A29" s="170"/>
      <c r="B29" s="80"/>
      <c r="C29" s="86">
        <v>27</v>
      </c>
      <c r="D29" s="100" t="s">
        <v>70</v>
      </c>
      <c r="E29" s="101">
        <v>0.017</v>
      </c>
      <c r="F29" s="70" t="s">
        <v>64</v>
      </c>
      <c r="G29" s="102" t="s">
        <v>71</v>
      </c>
    </row>
    <row r="30" spans="1:7" s="93" customFormat="1" ht="20.25" customHeight="1">
      <c r="A30" s="170"/>
      <c r="B30" s="94"/>
      <c r="C30" s="86">
        <v>28</v>
      </c>
      <c r="D30" s="95" t="s">
        <v>137</v>
      </c>
      <c r="E30" s="98">
        <v>0.02</v>
      </c>
      <c r="F30" s="70" t="s">
        <v>64</v>
      </c>
      <c r="G30" s="98" t="s">
        <v>138</v>
      </c>
    </row>
    <row r="31" spans="1:7" ht="20.25" customHeight="1">
      <c r="A31" s="170"/>
      <c r="B31" s="84" t="s">
        <v>72</v>
      </c>
      <c r="C31" s="86">
        <v>29</v>
      </c>
      <c r="D31" s="87" t="s">
        <v>73</v>
      </c>
      <c r="E31" s="88">
        <v>0.023</v>
      </c>
      <c r="F31" s="70" t="s">
        <v>74</v>
      </c>
      <c r="G31" s="89" t="s">
        <v>75</v>
      </c>
    </row>
    <row r="32" spans="1:7" ht="20.25" customHeight="1">
      <c r="A32" s="170"/>
      <c r="B32" s="80" t="s">
        <v>76</v>
      </c>
      <c r="C32" s="86">
        <v>30</v>
      </c>
      <c r="D32" s="87" t="s">
        <v>77</v>
      </c>
      <c r="E32" s="88">
        <v>0.048</v>
      </c>
      <c r="F32" s="70" t="s">
        <v>64</v>
      </c>
      <c r="G32" s="89"/>
    </row>
    <row r="33" spans="1:7" ht="20.25" customHeight="1">
      <c r="A33" s="170"/>
      <c r="B33" s="80"/>
      <c r="C33" s="86">
        <v>31</v>
      </c>
      <c r="D33" s="87" t="s">
        <v>78</v>
      </c>
      <c r="E33" s="88">
        <v>0.037</v>
      </c>
      <c r="F33" s="70" t="s">
        <v>64</v>
      </c>
      <c r="G33" s="89"/>
    </row>
    <row r="34" spans="1:7" ht="20.25" customHeight="1">
      <c r="A34" s="170"/>
      <c r="B34" s="84"/>
      <c r="C34" s="86">
        <v>32</v>
      </c>
      <c r="D34" s="87" t="s">
        <v>79</v>
      </c>
      <c r="E34" s="88">
        <v>0.059</v>
      </c>
      <c r="F34" s="70" t="s">
        <v>64</v>
      </c>
      <c r="G34" s="89"/>
    </row>
    <row r="35" spans="1:7" ht="20.25" customHeight="1">
      <c r="A35" s="170"/>
      <c r="B35" s="80" t="s">
        <v>187</v>
      </c>
      <c r="C35" s="86">
        <v>33</v>
      </c>
      <c r="D35" s="87" t="s">
        <v>93</v>
      </c>
      <c r="E35" s="88">
        <v>0.012</v>
      </c>
      <c r="F35" s="70" t="s">
        <v>74</v>
      </c>
      <c r="G35" s="89" t="s">
        <v>94</v>
      </c>
    </row>
    <row r="36" spans="1:7" ht="20.25" customHeight="1">
      <c r="A36" s="170"/>
      <c r="B36" s="103" t="s">
        <v>95</v>
      </c>
      <c r="C36" s="86">
        <v>34</v>
      </c>
      <c r="D36" s="104" t="s">
        <v>96</v>
      </c>
      <c r="E36" s="88"/>
      <c r="F36" s="70" t="s">
        <v>64</v>
      </c>
      <c r="G36" s="89" t="s">
        <v>97</v>
      </c>
    </row>
    <row r="37" spans="1:7" ht="20.25" customHeight="1">
      <c r="A37" s="170"/>
      <c r="B37" s="80"/>
      <c r="C37" s="86">
        <v>35</v>
      </c>
      <c r="D37" s="104" t="s">
        <v>188</v>
      </c>
      <c r="E37" s="88">
        <v>0.011</v>
      </c>
      <c r="F37" s="70"/>
      <c r="G37" s="89"/>
    </row>
    <row r="38" spans="1:7" ht="20.25" customHeight="1">
      <c r="A38" s="170"/>
      <c r="B38" s="80"/>
      <c r="C38" s="86">
        <v>36</v>
      </c>
      <c r="D38" s="104" t="s">
        <v>189</v>
      </c>
      <c r="E38" s="88">
        <v>0.052</v>
      </c>
      <c r="F38" s="70"/>
      <c r="G38" s="89"/>
    </row>
    <row r="39" spans="1:7" ht="20.25" customHeight="1">
      <c r="A39" s="170"/>
      <c r="B39" s="80"/>
      <c r="C39" s="86">
        <v>37</v>
      </c>
      <c r="D39" s="104" t="s">
        <v>43</v>
      </c>
      <c r="E39" s="88">
        <v>0.017</v>
      </c>
      <c r="F39" s="70"/>
      <c r="G39" s="89"/>
    </row>
    <row r="40" spans="1:7" ht="20.25" customHeight="1">
      <c r="A40" s="170"/>
      <c r="B40" s="80"/>
      <c r="C40" s="86">
        <v>38</v>
      </c>
      <c r="D40" s="104" t="s">
        <v>44</v>
      </c>
      <c r="E40" s="88">
        <v>0.01</v>
      </c>
      <c r="F40" s="70"/>
      <c r="G40" s="89"/>
    </row>
    <row r="41" spans="1:7" ht="20.25" customHeight="1">
      <c r="A41" s="170"/>
      <c r="B41" s="80"/>
      <c r="C41" s="86">
        <v>39</v>
      </c>
      <c r="D41" s="104" t="s">
        <v>129</v>
      </c>
      <c r="E41" s="88">
        <v>0.006</v>
      </c>
      <c r="F41" s="70"/>
      <c r="G41" s="89"/>
    </row>
    <row r="42" spans="1:7" ht="20.25" customHeight="1">
      <c r="A42" s="170"/>
      <c r="B42" s="80"/>
      <c r="C42" s="86">
        <v>40</v>
      </c>
      <c r="D42" s="104" t="s">
        <v>130</v>
      </c>
      <c r="E42" s="88">
        <v>0.002</v>
      </c>
      <c r="F42" s="70"/>
      <c r="G42" s="89"/>
    </row>
    <row r="43" spans="1:7" ht="20.25" customHeight="1">
      <c r="A43" s="170"/>
      <c r="B43" s="80"/>
      <c r="C43" s="86">
        <v>41</v>
      </c>
      <c r="D43" s="104" t="s">
        <v>98</v>
      </c>
      <c r="E43" s="88">
        <v>0.065</v>
      </c>
      <c r="F43" s="70"/>
      <c r="G43" s="89"/>
    </row>
    <row r="44" spans="1:7" ht="20.25" customHeight="1">
      <c r="A44" s="170"/>
      <c r="B44" s="80"/>
      <c r="C44" s="86">
        <v>42</v>
      </c>
      <c r="D44" s="104" t="s">
        <v>190</v>
      </c>
      <c r="E44" s="88">
        <v>0.003</v>
      </c>
      <c r="F44" s="70"/>
      <c r="G44" s="89"/>
    </row>
    <row r="45" spans="1:7" ht="20.25" customHeight="1">
      <c r="A45" s="170"/>
      <c r="B45" s="80"/>
      <c r="C45" s="86">
        <v>43</v>
      </c>
      <c r="D45" s="104" t="s">
        <v>99</v>
      </c>
      <c r="E45" s="88">
        <v>0.017</v>
      </c>
      <c r="F45" s="70"/>
      <c r="G45" s="89"/>
    </row>
    <row r="46" spans="1:7" ht="20.25" customHeight="1">
      <c r="A46" s="170"/>
      <c r="B46" s="80"/>
      <c r="C46" s="86">
        <v>44</v>
      </c>
      <c r="D46" s="104" t="s">
        <v>100</v>
      </c>
      <c r="E46" s="88">
        <v>0.022</v>
      </c>
      <c r="F46" s="70"/>
      <c r="G46" s="89"/>
    </row>
    <row r="47" spans="1:7" ht="20.25" customHeight="1">
      <c r="A47" s="170"/>
      <c r="B47" s="80"/>
      <c r="C47" s="86">
        <v>45</v>
      </c>
      <c r="D47" s="104" t="s">
        <v>101</v>
      </c>
      <c r="E47" s="88">
        <v>0.107</v>
      </c>
      <c r="F47" s="70"/>
      <c r="G47" s="89"/>
    </row>
    <row r="48" spans="1:7" ht="20.25" customHeight="1">
      <c r="A48" s="170"/>
      <c r="B48" s="84"/>
      <c r="C48" s="86">
        <v>46</v>
      </c>
      <c r="D48" s="82" t="s">
        <v>191</v>
      </c>
      <c r="E48" s="83">
        <v>0.015</v>
      </c>
      <c r="F48" s="84"/>
      <c r="G48" s="85"/>
    </row>
    <row r="49" spans="1:7" s="93" customFormat="1" ht="20.25" customHeight="1">
      <c r="A49" s="170" t="s">
        <v>192</v>
      </c>
      <c r="B49" s="90" t="s">
        <v>102</v>
      </c>
      <c r="C49" s="86">
        <v>47</v>
      </c>
      <c r="D49" s="105" t="s">
        <v>103</v>
      </c>
      <c r="E49" s="83">
        <v>0.053</v>
      </c>
      <c r="F49" s="94" t="s">
        <v>104</v>
      </c>
      <c r="G49" s="106" t="s">
        <v>105</v>
      </c>
    </row>
    <row r="50" spans="1:7" s="93" customFormat="1" ht="20.25" customHeight="1">
      <c r="A50" s="170"/>
      <c r="B50" s="90"/>
      <c r="C50" s="86">
        <v>48</v>
      </c>
      <c r="D50" s="107" t="s">
        <v>106</v>
      </c>
      <c r="E50" s="88">
        <v>0.22</v>
      </c>
      <c r="F50" s="94" t="s">
        <v>107</v>
      </c>
      <c r="G50" s="108"/>
    </row>
    <row r="51" spans="1:7" s="93" customFormat="1" ht="20.25" customHeight="1">
      <c r="A51" s="170"/>
      <c r="B51" s="94"/>
      <c r="C51" s="86">
        <v>49</v>
      </c>
      <c r="D51" s="109" t="s">
        <v>108</v>
      </c>
      <c r="E51" s="101">
        <v>0.615</v>
      </c>
      <c r="F51" s="94" t="s">
        <v>109</v>
      </c>
      <c r="G51" s="110" t="s">
        <v>71</v>
      </c>
    </row>
    <row r="52" spans="1:7" s="93" customFormat="1" ht="20.25" customHeight="1">
      <c r="A52" s="170"/>
      <c r="B52" s="175" t="s">
        <v>193</v>
      </c>
      <c r="C52" s="86">
        <v>50</v>
      </c>
      <c r="D52" s="105" t="s">
        <v>110</v>
      </c>
      <c r="E52" s="88">
        <v>0.183</v>
      </c>
      <c r="F52" s="94" t="s">
        <v>109</v>
      </c>
      <c r="G52" s="108" t="s">
        <v>111</v>
      </c>
    </row>
    <row r="53" spans="1:7" s="93" customFormat="1" ht="20.25" customHeight="1">
      <c r="A53" s="170"/>
      <c r="B53" s="176"/>
      <c r="C53" s="86">
        <v>51</v>
      </c>
      <c r="D53" s="107" t="s">
        <v>112</v>
      </c>
      <c r="E53" s="88">
        <v>0.171</v>
      </c>
      <c r="F53" s="94" t="s">
        <v>194</v>
      </c>
      <c r="G53" s="108" t="s">
        <v>58</v>
      </c>
    </row>
    <row r="54" spans="1:7" s="93" customFormat="1" ht="20.25" customHeight="1">
      <c r="A54" s="170"/>
      <c r="B54" s="97" t="s">
        <v>113</v>
      </c>
      <c r="C54" s="86">
        <v>52</v>
      </c>
      <c r="D54" s="107" t="s">
        <v>114</v>
      </c>
      <c r="E54" s="88">
        <v>0.113</v>
      </c>
      <c r="F54" s="94" t="s">
        <v>115</v>
      </c>
      <c r="G54" s="108"/>
    </row>
    <row r="55" spans="1:7" s="93" customFormat="1" ht="20.25" customHeight="1">
      <c r="A55" s="170"/>
      <c r="B55" s="111" t="s">
        <v>195</v>
      </c>
      <c r="C55" s="86">
        <v>53</v>
      </c>
      <c r="D55" s="107" t="s">
        <v>116</v>
      </c>
      <c r="E55" s="88">
        <v>0.041</v>
      </c>
      <c r="F55" s="97" t="s">
        <v>115</v>
      </c>
      <c r="G55" s="108" t="s">
        <v>117</v>
      </c>
    </row>
    <row r="56" spans="1:7" s="93" customFormat="1" ht="20.25" customHeight="1">
      <c r="A56" s="170"/>
      <c r="B56" s="90"/>
      <c r="C56" s="86">
        <v>54</v>
      </c>
      <c r="D56" s="91" t="s">
        <v>146</v>
      </c>
      <c r="E56" s="92">
        <v>0.06</v>
      </c>
      <c r="F56" s="94" t="s">
        <v>196</v>
      </c>
      <c r="G56" s="99"/>
    </row>
    <row r="57" spans="1:7" s="93" customFormat="1" ht="20.25" customHeight="1">
      <c r="A57" s="170"/>
      <c r="B57" s="94"/>
      <c r="C57" s="86">
        <v>55</v>
      </c>
      <c r="D57" s="91" t="s">
        <v>147</v>
      </c>
      <c r="E57" s="92">
        <v>0.06</v>
      </c>
      <c r="F57" s="94" t="s">
        <v>197</v>
      </c>
      <c r="G57" s="99"/>
    </row>
    <row r="58" spans="1:7" s="93" customFormat="1" ht="20.25" customHeight="1">
      <c r="A58" s="171" t="s">
        <v>118</v>
      </c>
      <c r="B58" s="90" t="s">
        <v>118</v>
      </c>
      <c r="C58" s="86">
        <v>56</v>
      </c>
      <c r="D58" s="105" t="s">
        <v>119</v>
      </c>
      <c r="E58" s="83">
        <v>0.012</v>
      </c>
      <c r="F58" s="94" t="s">
        <v>120</v>
      </c>
      <c r="G58" s="106" t="s">
        <v>121</v>
      </c>
    </row>
    <row r="59" spans="1:7" s="93" customFormat="1" ht="20.25" customHeight="1">
      <c r="A59" s="171"/>
      <c r="B59" s="90"/>
      <c r="C59" s="86">
        <v>57</v>
      </c>
      <c r="D59" s="91" t="s">
        <v>143</v>
      </c>
      <c r="E59" s="92">
        <v>0.051</v>
      </c>
      <c r="F59" s="97" t="s">
        <v>120</v>
      </c>
      <c r="G59" s="99" t="s">
        <v>144</v>
      </c>
    </row>
    <row r="60" spans="1:7" s="93" customFormat="1" ht="20.25" customHeight="1">
      <c r="A60" s="171"/>
      <c r="B60" s="94"/>
      <c r="C60" s="86">
        <v>58</v>
      </c>
      <c r="D60" s="112" t="s">
        <v>145</v>
      </c>
      <c r="E60" s="96">
        <v>0.051</v>
      </c>
      <c r="F60" s="94" t="s">
        <v>120</v>
      </c>
      <c r="G60" s="113" t="s">
        <v>144</v>
      </c>
    </row>
    <row r="61" spans="1:7" s="93" customFormat="1" ht="20.25" customHeight="1">
      <c r="A61" s="171"/>
      <c r="B61" s="97" t="s">
        <v>102</v>
      </c>
      <c r="C61" s="86">
        <v>59</v>
      </c>
      <c r="D61" s="107" t="s">
        <v>122</v>
      </c>
      <c r="E61" s="88">
        <v>0.028999999999999998</v>
      </c>
      <c r="F61" s="97" t="s">
        <v>198</v>
      </c>
      <c r="G61" s="108" t="s">
        <v>123</v>
      </c>
    </row>
    <row r="62" spans="1:7" s="93" customFormat="1" ht="24.75" customHeight="1">
      <c r="A62" s="172" t="s">
        <v>199</v>
      </c>
      <c r="B62" s="90" t="s">
        <v>199</v>
      </c>
      <c r="C62" s="86">
        <v>60</v>
      </c>
      <c r="D62" s="91" t="s">
        <v>157</v>
      </c>
      <c r="E62" s="92">
        <v>0.104</v>
      </c>
      <c r="F62" s="97" t="s">
        <v>115</v>
      </c>
      <c r="G62" s="99" t="s">
        <v>165</v>
      </c>
    </row>
    <row r="63" spans="1:7" s="93" customFormat="1" ht="24.75" customHeight="1">
      <c r="A63" s="173"/>
      <c r="B63" s="95"/>
      <c r="C63" s="86">
        <v>61</v>
      </c>
      <c r="D63" s="112" t="s">
        <v>158</v>
      </c>
      <c r="E63" s="96">
        <v>0.024</v>
      </c>
      <c r="F63" s="94" t="s">
        <v>200</v>
      </c>
      <c r="G63" s="113" t="s">
        <v>159</v>
      </c>
    </row>
    <row r="64" spans="1:7" s="93" customFormat="1" ht="24.75" customHeight="1">
      <c r="A64" s="174"/>
      <c r="B64" s="112"/>
      <c r="C64" s="115">
        <v>62</v>
      </c>
      <c r="D64" s="116" t="s">
        <v>201</v>
      </c>
      <c r="E64" s="117">
        <f>-'クルマ計算シート'!J16</f>
        <v>0</v>
      </c>
      <c r="F64" s="118" t="s">
        <v>198</v>
      </c>
      <c r="G64" s="119"/>
    </row>
    <row r="65" spans="1:7" s="93" customFormat="1" ht="20.25" customHeight="1">
      <c r="A65" s="170" t="s">
        <v>166</v>
      </c>
      <c r="B65" s="90" t="s">
        <v>148</v>
      </c>
      <c r="C65" s="86">
        <v>63</v>
      </c>
      <c r="D65" s="112" t="s">
        <v>149</v>
      </c>
      <c r="E65" s="96">
        <v>0.028</v>
      </c>
      <c r="F65" s="94" t="s">
        <v>115</v>
      </c>
      <c r="G65" s="113" t="s">
        <v>150</v>
      </c>
    </row>
    <row r="66" spans="1:7" s="93" customFormat="1" ht="20.25" customHeight="1">
      <c r="A66" s="170"/>
      <c r="B66" s="90"/>
      <c r="C66" s="86">
        <v>64</v>
      </c>
      <c r="D66" s="91" t="s">
        <v>151</v>
      </c>
      <c r="E66" s="92">
        <v>0.028</v>
      </c>
      <c r="F66" s="97" t="s">
        <v>115</v>
      </c>
      <c r="G66" s="99" t="s">
        <v>150</v>
      </c>
    </row>
    <row r="67" spans="1:7" s="93" customFormat="1" ht="20.25" customHeight="1">
      <c r="A67" s="170"/>
      <c r="B67" s="90"/>
      <c r="C67" s="86">
        <v>65</v>
      </c>
      <c r="D67" s="91" t="s">
        <v>152</v>
      </c>
      <c r="E67" s="92">
        <v>0.028</v>
      </c>
      <c r="F67" s="97" t="s">
        <v>115</v>
      </c>
      <c r="G67" s="99" t="s">
        <v>150</v>
      </c>
    </row>
    <row r="68" spans="1:7" s="93" customFormat="1" ht="27">
      <c r="A68" s="170"/>
      <c r="B68" s="90"/>
      <c r="C68" s="86">
        <v>66</v>
      </c>
      <c r="D68" s="91" t="s">
        <v>153</v>
      </c>
      <c r="E68" s="92">
        <v>0.104</v>
      </c>
      <c r="F68" s="97" t="s">
        <v>115</v>
      </c>
      <c r="G68" s="108" t="s">
        <v>154</v>
      </c>
    </row>
    <row r="69" spans="1:7" s="93" customFormat="1" ht="19.5" customHeight="1">
      <c r="A69" s="170"/>
      <c r="B69" s="94"/>
      <c r="C69" s="86">
        <v>67</v>
      </c>
      <c r="D69" s="91" t="s">
        <v>155</v>
      </c>
      <c r="E69" s="92">
        <v>0.24</v>
      </c>
      <c r="F69" s="97" t="s">
        <v>115</v>
      </c>
      <c r="G69" s="99" t="s">
        <v>156</v>
      </c>
    </row>
  </sheetData>
  <mergeCells count="7">
    <mergeCell ref="A65:A69"/>
    <mergeCell ref="A62:A64"/>
    <mergeCell ref="B52:B53"/>
    <mergeCell ref="A2:B2"/>
    <mergeCell ref="A3:A48"/>
    <mergeCell ref="A49:A57"/>
    <mergeCell ref="A58:A61"/>
  </mergeCells>
  <printOptions/>
  <pageMargins left="0.7874015748031497" right="0.7874015748031497" top="0.984251968503937" bottom="0.78" header="0.5118110236220472" footer="0.5118110236220472"/>
  <pageSetup horizontalDpi="600" verticalDpi="600" orientation="portrait"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2005-11-02T03:52:26Z</cp:lastPrinted>
  <dcterms:created xsi:type="dcterms:W3CDTF">2004-10-12T23:55:55Z</dcterms:created>
  <dcterms:modified xsi:type="dcterms:W3CDTF">2007-06-06T11:05:32Z</dcterms:modified>
  <cp:category/>
  <cp:version/>
  <cp:contentType/>
  <cp:contentStatus/>
</cp:coreProperties>
</file>